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drawings/drawing2.xml" ContentType="application/vnd.openxmlformats-officedocument.drawing+xml"/>
  <Override PartName="/xl/drawings/drawing4.xml" ContentType="application/vnd.openxmlformats-officedocument.drawing+xml"/>
  <Override PartName="/xl/theme/theme1.xml" ContentType="application/vnd.openxmlformats-officedocument.theme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KOVO\6718\Žatec\"/>
    </mc:Choice>
  </mc:AlternateContent>
  <bookViews>
    <workbookView xWindow="0" yWindow="0" windowWidth="28800" windowHeight="14100"/>
  </bookViews>
  <sheets>
    <sheet name="Rekapitulace stavby" sheetId="1" r:id="rId1"/>
    <sheet name="A01 - Stavební část" sheetId="2" r:id="rId2"/>
    <sheet name="E01 - Elektroinstalace" sheetId="3" r:id="rId3"/>
    <sheet name="O01 - Ostatní a vedlejší ..." sheetId="4" r:id="rId4"/>
  </sheets>
  <definedNames>
    <definedName name="_xlnm._FilterDatabase" localSheetId="1" hidden="1">'A01 - Stavební část'!$C$123:$K$324</definedName>
    <definedName name="_xlnm._FilterDatabase" localSheetId="2" hidden="1">'E01 - Elektroinstalace'!$C$119:$K$164</definedName>
    <definedName name="_xlnm._FilterDatabase" localSheetId="3" hidden="1">'O01 - Ostatní a vedlejší ...'!$C$117:$K$131</definedName>
    <definedName name="_xlnm.Print_Titles" localSheetId="1">'A01 - Stavební část'!$123:$123</definedName>
    <definedName name="_xlnm.Print_Titles" localSheetId="2">'E01 - Elektroinstalace'!$119:$119</definedName>
    <definedName name="_xlnm.Print_Titles" localSheetId="3">'O01 - Ostatní a vedlejší ...'!$117:$117</definedName>
    <definedName name="_xlnm.Print_Titles" localSheetId="0">'Rekapitulace stavby'!$92:$92</definedName>
    <definedName name="_xlnm.Print_Area" localSheetId="1">'A01 - Stavební část'!$C$4:$J$76,'A01 - Stavební část'!$C$82:$J$105,'A01 - Stavební část'!$C$111:$J$324</definedName>
    <definedName name="_xlnm.Print_Area" localSheetId="2">'E01 - Elektroinstalace'!$C$4:$J$76,'E01 - Elektroinstalace'!$C$82:$J$101,'E01 - Elektroinstalace'!$C$107:$J$164</definedName>
    <definedName name="_xlnm.Print_Area" localSheetId="3">'O01 - Ostatní a vedlejší ...'!$C$4:$J$76,'O01 - Ostatní a vedlejší ...'!$C$82:$J$99,'O01 - Ostatní a vedlejší ...'!$C$105:$J$131</definedName>
    <definedName name="_xlnm.Print_Area" localSheetId="0">'Rekapitulace stavby'!$D$4:$AO$76,'Rekapitulace stavby'!$C$82:$AQ$98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R126" i="4" s="1"/>
  <c r="P127" i="4"/>
  <c r="BI124" i="4"/>
  <c r="BH124" i="4"/>
  <c r="BG124" i="4"/>
  <c r="BF124" i="4"/>
  <c r="T124" i="4"/>
  <c r="R124" i="4"/>
  <c r="P124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F112" i="4"/>
  <c r="E110" i="4"/>
  <c r="F89" i="4"/>
  <c r="E87" i="4"/>
  <c r="J24" i="4"/>
  <c r="E24" i="4"/>
  <c r="J115" i="4" s="1"/>
  <c r="J23" i="4"/>
  <c r="J21" i="4"/>
  <c r="E21" i="4"/>
  <c r="J114" i="4"/>
  <c r="J20" i="4"/>
  <c r="J18" i="4"/>
  <c r="E18" i="4"/>
  <c r="F92" i="4" s="1"/>
  <c r="J17" i="4"/>
  <c r="J15" i="4"/>
  <c r="E15" i="4"/>
  <c r="F114" i="4" s="1"/>
  <c r="J14" i="4"/>
  <c r="J12" i="4"/>
  <c r="J89" i="4"/>
  <c r="E7" i="4"/>
  <c r="E108" i="4" s="1"/>
  <c r="J37" i="3"/>
  <c r="J36" i="3"/>
  <c r="AY96" i="1"/>
  <c r="J35" i="3"/>
  <c r="AX96" i="1"/>
  <c r="BI164" i="3"/>
  <c r="BH164" i="3"/>
  <c r="BG164" i="3"/>
  <c r="BF164" i="3"/>
  <c r="T164" i="3"/>
  <c r="T163" i="3" s="1"/>
  <c r="R164" i="3"/>
  <c r="R163" i="3" s="1"/>
  <c r="P164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T147" i="3"/>
  <c r="R148" i="3"/>
  <c r="R147" i="3"/>
  <c r="P148" i="3"/>
  <c r="P147" i="3" s="1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2" i="3"/>
  <c r="BH122" i="3"/>
  <c r="BG122" i="3"/>
  <c r="BF122" i="3"/>
  <c r="T122" i="3"/>
  <c r="R122" i="3"/>
  <c r="P122" i="3"/>
  <c r="F114" i="3"/>
  <c r="E112" i="3"/>
  <c r="F89" i="3"/>
  <c r="E87" i="3"/>
  <c r="J24" i="3"/>
  <c r="E24" i="3"/>
  <c r="J117" i="3"/>
  <c r="J23" i="3"/>
  <c r="J21" i="3"/>
  <c r="E21" i="3"/>
  <c r="J91" i="3"/>
  <c r="J20" i="3"/>
  <c r="J18" i="3"/>
  <c r="E18" i="3"/>
  <c r="F117" i="3"/>
  <c r="J17" i="3"/>
  <c r="J15" i="3"/>
  <c r="E15" i="3"/>
  <c r="F91" i="3" s="1"/>
  <c r="J14" i="3"/>
  <c r="J12" i="3"/>
  <c r="J114" i="3" s="1"/>
  <c r="E7" i="3"/>
  <c r="E85" i="3" s="1"/>
  <c r="J37" i="2"/>
  <c r="J36" i="2"/>
  <c r="AY95" i="1"/>
  <c r="J35" i="2"/>
  <c r="AX95" i="1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7" i="2"/>
  <c r="BH317" i="2"/>
  <c r="BG317" i="2"/>
  <c r="BF317" i="2"/>
  <c r="T317" i="2"/>
  <c r="T316" i="2" s="1"/>
  <c r="R317" i="2"/>
  <c r="R316" i="2" s="1"/>
  <c r="P317" i="2"/>
  <c r="P316" i="2" s="1"/>
  <c r="BI315" i="2"/>
  <c r="BH315" i="2"/>
  <c r="BG315" i="2"/>
  <c r="BF315" i="2"/>
  <c r="T315" i="2"/>
  <c r="T314" i="2"/>
  <c r="R315" i="2"/>
  <c r="R314" i="2"/>
  <c r="P315" i="2"/>
  <c r="P314" i="2" s="1"/>
  <c r="BI307" i="2"/>
  <c r="BH307" i="2"/>
  <c r="BG307" i="2"/>
  <c r="BF307" i="2"/>
  <c r="T307" i="2"/>
  <c r="T306" i="2" s="1"/>
  <c r="R307" i="2"/>
  <c r="R306" i="2"/>
  <c r="P307" i="2"/>
  <c r="P306" i="2" s="1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3" i="2"/>
  <c r="BH283" i="2"/>
  <c r="BG283" i="2"/>
  <c r="BF283" i="2"/>
  <c r="T283" i="2"/>
  <c r="R283" i="2"/>
  <c r="P283" i="2"/>
  <c r="BI278" i="2"/>
  <c r="BH278" i="2"/>
  <c r="BG278" i="2"/>
  <c r="BF278" i="2"/>
  <c r="T278" i="2"/>
  <c r="R278" i="2"/>
  <c r="P278" i="2"/>
  <c r="BI273" i="2"/>
  <c r="BH273" i="2"/>
  <c r="BG273" i="2"/>
  <c r="BF273" i="2"/>
  <c r="T273" i="2"/>
  <c r="R273" i="2"/>
  <c r="P273" i="2"/>
  <c r="BI268" i="2"/>
  <c r="BH268" i="2"/>
  <c r="BG268" i="2"/>
  <c r="BF268" i="2"/>
  <c r="T268" i="2"/>
  <c r="R268" i="2"/>
  <c r="P268" i="2"/>
  <c r="BI262" i="2"/>
  <c r="BH262" i="2"/>
  <c r="BG262" i="2"/>
  <c r="BF262" i="2"/>
  <c r="T262" i="2"/>
  <c r="R262" i="2"/>
  <c r="P262" i="2"/>
  <c r="BI255" i="2"/>
  <c r="BH255" i="2"/>
  <c r="BG255" i="2"/>
  <c r="BF255" i="2"/>
  <c r="T255" i="2"/>
  <c r="R255" i="2"/>
  <c r="P255" i="2"/>
  <c r="BI249" i="2"/>
  <c r="BH249" i="2"/>
  <c r="BG249" i="2"/>
  <c r="BF249" i="2"/>
  <c r="T249" i="2"/>
  <c r="R249" i="2"/>
  <c r="P249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27" i="2"/>
  <c r="BH227" i="2"/>
  <c r="BG227" i="2"/>
  <c r="BF227" i="2"/>
  <c r="T227" i="2"/>
  <c r="R227" i="2"/>
  <c r="P227" i="2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3" i="2"/>
  <c r="BH193" i="2"/>
  <c r="BG193" i="2"/>
  <c r="BF193" i="2"/>
  <c r="T193" i="2"/>
  <c r="R193" i="2"/>
  <c r="P193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0" i="2"/>
  <c r="BH170" i="2"/>
  <c r="BG170" i="2"/>
  <c r="BF170" i="2"/>
  <c r="T170" i="2"/>
  <c r="R170" i="2"/>
  <c r="P170" i="2"/>
  <c r="BI163" i="2"/>
  <c r="BH163" i="2"/>
  <c r="BG163" i="2"/>
  <c r="BF163" i="2"/>
  <c r="T163" i="2"/>
  <c r="R163" i="2"/>
  <c r="P163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3" i="2"/>
  <c r="BH143" i="2"/>
  <c r="BG143" i="2"/>
  <c r="BF143" i="2"/>
  <c r="T143" i="2"/>
  <c r="R143" i="2"/>
  <c r="P143" i="2"/>
  <c r="BI133" i="2"/>
  <c r="BH133" i="2"/>
  <c r="BG133" i="2"/>
  <c r="BF133" i="2"/>
  <c r="T133" i="2"/>
  <c r="R133" i="2"/>
  <c r="P133" i="2"/>
  <c r="BI126" i="2"/>
  <c r="BH126" i="2"/>
  <c r="BG126" i="2"/>
  <c r="BF126" i="2"/>
  <c r="T126" i="2"/>
  <c r="R126" i="2"/>
  <c r="P126" i="2"/>
  <c r="F118" i="2"/>
  <c r="E116" i="2"/>
  <c r="F89" i="2"/>
  <c r="E87" i="2"/>
  <c r="J24" i="2"/>
  <c r="E24" i="2"/>
  <c r="J92" i="2"/>
  <c r="J23" i="2"/>
  <c r="J21" i="2"/>
  <c r="E21" i="2"/>
  <c r="J120" i="2" s="1"/>
  <c r="J20" i="2"/>
  <c r="J18" i="2"/>
  <c r="E18" i="2"/>
  <c r="F92" i="2"/>
  <c r="J17" i="2"/>
  <c r="J15" i="2"/>
  <c r="E15" i="2"/>
  <c r="F91" i="2"/>
  <c r="J14" i="2"/>
  <c r="J12" i="2"/>
  <c r="J89" i="2"/>
  <c r="E7" i="2"/>
  <c r="E85" i="2" s="1"/>
  <c r="L90" i="1"/>
  <c r="AM90" i="1"/>
  <c r="AM89" i="1"/>
  <c r="L89" i="1"/>
  <c r="AM87" i="1"/>
  <c r="L87" i="1"/>
  <c r="L85" i="1"/>
  <c r="L84" i="1"/>
  <c r="J237" i="2"/>
  <c r="J199" i="2"/>
  <c r="J193" i="2"/>
  <c r="BK202" i="2"/>
  <c r="J262" i="2"/>
  <c r="J176" i="2"/>
  <c r="J185" i="2"/>
  <c r="J163" i="2"/>
  <c r="BK148" i="3"/>
  <c r="BK157" i="3"/>
  <c r="J152" i="3"/>
  <c r="J128" i="3"/>
  <c r="BK122" i="3"/>
  <c r="BK142" i="3"/>
  <c r="J124" i="4"/>
  <c r="BK127" i="4"/>
  <c r="BK241" i="2"/>
  <c r="BK176" i="2"/>
  <c r="BK278" i="2"/>
  <c r="BK233" i="2"/>
  <c r="BK249" i="2"/>
  <c r="J155" i="2"/>
  <c r="J323" i="2"/>
  <c r="BK237" i="2"/>
  <c r="J321" i="2"/>
  <c r="BK155" i="2"/>
  <c r="J146" i="3"/>
  <c r="J122" i="3"/>
  <c r="J155" i="3"/>
  <c r="J150" i="3"/>
  <c r="BK134" i="3"/>
  <c r="BK159" i="3"/>
  <c r="BK150" i="3"/>
  <c r="BK262" i="2"/>
  <c r="BK209" i="2"/>
  <c r="BK151" i="2"/>
  <c r="J283" i="2"/>
  <c r="BK307" i="2"/>
  <c r="BK163" i="2"/>
  <c r="BK193" i="2"/>
  <c r="BK283" i="2"/>
  <c r="BK323" i="2"/>
  <c r="J297" i="2"/>
  <c r="J126" i="2"/>
  <c r="J157" i="3"/>
  <c r="BK141" i="3"/>
  <c r="J156" i="3"/>
  <c r="BK136" i="3"/>
  <c r="BK127" i="3"/>
  <c r="J129" i="3"/>
  <c r="J148" i="3"/>
  <c r="BK227" i="2"/>
  <c r="J273" i="2"/>
  <c r="J143" i="2"/>
  <c r="BK180" i="2"/>
  <c r="J303" i="2"/>
  <c r="J291" i="2"/>
  <c r="J170" i="2"/>
  <c r="J249" i="2"/>
  <c r="J324" i="2"/>
  <c r="J315" i="2"/>
  <c r="J278" i="2"/>
  <c r="BK156" i="3"/>
  <c r="J160" i="3"/>
  <c r="J141" i="3"/>
  <c r="BK128" i="3"/>
  <c r="BK164" i="3"/>
  <c r="BK124" i="4"/>
  <c r="J120" i="4"/>
  <c r="BK129" i="4"/>
  <c r="J288" i="2"/>
  <c r="BK199" i="2"/>
  <c r="BK315" i="2"/>
  <c r="BK324" i="2"/>
  <c r="J202" i="2"/>
  <c r="J142" i="3"/>
  <c r="J134" i="3"/>
  <c r="J158" i="3"/>
  <c r="BK158" i="3"/>
  <c r="J227" i="2"/>
  <c r="J133" i="2"/>
  <c r="J268" i="2"/>
  <c r="BK273" i="2"/>
  <c r="J189" i="2"/>
  <c r="BK321" i="2"/>
  <c r="J255" i="2"/>
  <c r="BK170" i="2"/>
  <c r="J153" i="3"/>
  <c r="J144" i="3"/>
  <c r="J154" i="3"/>
  <c r="J151" i="3"/>
  <c r="BK153" i="3"/>
  <c r="BK160" i="3"/>
  <c r="BK120" i="4"/>
  <c r="BK130" i="4"/>
  <c r="J130" i="4"/>
  <c r="BK126" i="2"/>
  <c r="BK133" i="2"/>
  <c r="BK255" i="2"/>
  <c r="J151" i="2"/>
  <c r="BK268" i="2"/>
  <c r="BK317" i="2"/>
  <c r="BK297" i="2"/>
  <c r="BK303" i="2"/>
  <c r="J219" i="2"/>
  <c r="J161" i="3"/>
  <c r="BK129" i="3"/>
  <c r="J159" i="3"/>
  <c r="BK146" i="3"/>
  <c r="BK155" i="3"/>
  <c r="BK185" i="2"/>
  <c r="J233" i="2"/>
  <c r="BK300" i="2"/>
  <c r="J317" i="2"/>
  <c r="BK152" i="3"/>
  <c r="J136" i="3"/>
  <c r="J127" i="4"/>
  <c r="BK189" i="2"/>
  <c r="J213" i="2"/>
  <c r="J300" i="2"/>
  <c r="J241" i="2"/>
  <c r="J180" i="2"/>
  <c r="BK288" i="2"/>
  <c r="BK143" i="2"/>
  <c r="BK294" i="2"/>
  <c r="AS94" i="1"/>
  <c r="BK162" i="3"/>
  <c r="J127" i="3"/>
  <c r="BK161" i="3"/>
  <c r="BK144" i="3"/>
  <c r="BK122" i="4"/>
  <c r="J122" i="4"/>
  <c r="J129" i="4"/>
  <c r="BK219" i="2"/>
  <c r="BK291" i="2"/>
  <c r="J294" i="2"/>
  <c r="BK213" i="2"/>
  <c r="J307" i="2"/>
  <c r="J209" i="2"/>
  <c r="BK154" i="3"/>
  <c r="J162" i="3"/>
  <c r="J164" i="3"/>
  <c r="BK151" i="3"/>
  <c r="BK143" i="3"/>
  <c r="J143" i="3"/>
  <c r="P125" i="2" l="1"/>
  <c r="T198" i="2"/>
  <c r="T125" i="2"/>
  <c r="BK267" i="2"/>
  <c r="J267" i="2"/>
  <c r="J100" i="2"/>
  <c r="P320" i="2"/>
  <c r="R267" i="2"/>
  <c r="R320" i="2"/>
  <c r="BK121" i="3"/>
  <c r="J121" i="3" s="1"/>
  <c r="J97" i="3" s="1"/>
  <c r="BK198" i="2"/>
  <c r="J198" i="2"/>
  <c r="J98" i="2"/>
  <c r="T121" i="3"/>
  <c r="P218" i="2"/>
  <c r="T320" i="2"/>
  <c r="P267" i="2"/>
  <c r="P198" i="2"/>
  <c r="BK320" i="2"/>
  <c r="J320" i="2"/>
  <c r="J104" i="2"/>
  <c r="BK218" i="2"/>
  <c r="J218" i="2"/>
  <c r="J99" i="2"/>
  <c r="P149" i="3"/>
  <c r="P120" i="3" s="1"/>
  <c r="AU96" i="1" s="1"/>
  <c r="R125" i="2"/>
  <c r="R198" i="2"/>
  <c r="R124" i="2" s="1"/>
  <c r="BK149" i="3"/>
  <c r="J149" i="3"/>
  <c r="J99" i="3" s="1"/>
  <c r="BK119" i="4"/>
  <c r="J119" i="4" s="1"/>
  <c r="J97" i="4" s="1"/>
  <c r="R149" i="3"/>
  <c r="BK126" i="4"/>
  <c r="J126" i="4"/>
  <c r="J98" i="4"/>
  <c r="R218" i="2"/>
  <c r="T149" i="3"/>
  <c r="R119" i="4"/>
  <c r="R118" i="4"/>
  <c r="T267" i="2"/>
  <c r="R121" i="3"/>
  <c r="R120" i="3"/>
  <c r="P119" i="4"/>
  <c r="P126" i="4"/>
  <c r="BK125" i="2"/>
  <c r="J125" i="2" s="1"/>
  <c r="J97" i="2" s="1"/>
  <c r="T218" i="2"/>
  <c r="P121" i="3"/>
  <c r="T119" i="4"/>
  <c r="T126" i="4"/>
  <c r="BK306" i="2"/>
  <c r="J306" i="2"/>
  <c r="J101" i="2"/>
  <c r="BK314" i="2"/>
  <c r="J314" i="2"/>
  <c r="J102" i="2"/>
  <c r="BK316" i="2"/>
  <c r="J316" i="2"/>
  <c r="J103" i="2" s="1"/>
  <c r="BK147" i="3"/>
  <c r="J147" i="3" s="1"/>
  <c r="J98" i="3" s="1"/>
  <c r="BK163" i="3"/>
  <c r="J163" i="3"/>
  <c r="J100" i="3"/>
  <c r="BE120" i="4"/>
  <c r="J91" i="4"/>
  <c r="F91" i="4"/>
  <c r="J92" i="4"/>
  <c r="J112" i="4"/>
  <c r="BE122" i="4"/>
  <c r="BE129" i="4"/>
  <c r="BE124" i="4"/>
  <c r="F115" i="4"/>
  <c r="E85" i="4"/>
  <c r="BE130" i="4"/>
  <c r="BE127" i="4"/>
  <c r="J89" i="3"/>
  <c r="BE128" i="3"/>
  <c r="BE142" i="3"/>
  <c r="F116" i="3"/>
  <c r="BE155" i="3"/>
  <c r="J92" i="3"/>
  <c r="BE136" i="3"/>
  <c r="F92" i="3"/>
  <c r="E110" i="3"/>
  <c r="BE134" i="3"/>
  <c r="BE129" i="3"/>
  <c r="BE141" i="3"/>
  <c r="BE164" i="3"/>
  <c r="J116" i="3"/>
  <c r="BE144" i="3"/>
  <c r="BE148" i="3"/>
  <c r="BE150" i="3"/>
  <c r="BE154" i="3"/>
  <c r="BE122" i="3"/>
  <c r="BE159" i="3"/>
  <c r="BE146" i="3"/>
  <c r="BE156" i="3"/>
  <c r="BE162" i="3"/>
  <c r="BE151" i="3"/>
  <c r="BE153" i="3"/>
  <c r="BE157" i="3"/>
  <c r="BE158" i="3"/>
  <c r="BE127" i="3"/>
  <c r="BE152" i="3"/>
  <c r="BE160" i="3"/>
  <c r="BE143" i="3"/>
  <c r="BE161" i="3"/>
  <c r="BE180" i="2"/>
  <c r="BE189" i="2"/>
  <c r="F120" i="2"/>
  <c r="BE126" i="2"/>
  <c r="BE133" i="2"/>
  <c r="BE199" i="2"/>
  <c r="BE202" i="2"/>
  <c r="BE219" i="2"/>
  <c r="BE294" i="2"/>
  <c r="BE300" i="2"/>
  <c r="BE307" i="2"/>
  <c r="J91" i="2"/>
  <c r="J121" i="2"/>
  <c r="BE143" i="2"/>
  <c r="BE170" i="2"/>
  <c r="BE209" i="2"/>
  <c r="BE233" i="2"/>
  <c r="BE291" i="2"/>
  <c r="BE297" i="2"/>
  <c r="BE315" i="2"/>
  <c r="BE321" i="2"/>
  <c r="BE323" i="2"/>
  <c r="BE324" i="2"/>
  <c r="BE185" i="2"/>
  <c r="BE283" i="2"/>
  <c r="BE317" i="2"/>
  <c r="BE155" i="2"/>
  <c r="BE303" i="2"/>
  <c r="BE288" i="2"/>
  <c r="BE237" i="2"/>
  <c r="BE249" i="2"/>
  <c r="BE268" i="2"/>
  <c r="E114" i="2"/>
  <c r="BE163" i="2"/>
  <c r="BE241" i="2"/>
  <c r="BE262" i="2"/>
  <c r="J118" i="2"/>
  <c r="BE193" i="2"/>
  <c r="BE255" i="2"/>
  <c r="F121" i="2"/>
  <c r="BE227" i="2"/>
  <c r="BE273" i="2"/>
  <c r="BE151" i="2"/>
  <c r="BE278" i="2"/>
  <c r="BE176" i="2"/>
  <c r="BE213" i="2"/>
  <c r="F36" i="2"/>
  <c r="BC95" i="1"/>
  <c r="F34" i="2"/>
  <c r="BA95" i="1"/>
  <c r="F36" i="4"/>
  <c r="BC97" i="1"/>
  <c r="J34" i="4"/>
  <c r="AW97" i="1"/>
  <c r="F37" i="2"/>
  <c r="BD95" i="1" s="1"/>
  <c r="F35" i="2"/>
  <c r="BB95" i="1"/>
  <c r="F37" i="4"/>
  <c r="BD97" i="1"/>
  <c r="F34" i="4"/>
  <c r="BA97" i="1"/>
  <c r="F35" i="4"/>
  <c r="BB97" i="1"/>
  <c r="J34" i="3"/>
  <c r="AW96" i="1"/>
  <c r="F36" i="3"/>
  <c r="BC96" i="1"/>
  <c r="F34" i="3"/>
  <c r="BA96" i="1"/>
  <c r="F37" i="3"/>
  <c r="BD96" i="1"/>
  <c r="F35" i="3"/>
  <c r="BB96" i="1"/>
  <c r="J34" i="2"/>
  <c r="AW95" i="1" s="1"/>
  <c r="BK124" i="2" l="1"/>
  <c r="J124" i="2" s="1"/>
  <c r="J96" i="2" s="1"/>
  <c r="T118" i="4"/>
  <c r="T120" i="3"/>
  <c r="BK120" i="3"/>
  <c r="J120" i="3"/>
  <c r="J30" i="3" s="1"/>
  <c r="AG96" i="1" s="1"/>
  <c r="AN96" i="1" s="1"/>
  <c r="T124" i="2"/>
  <c r="P118" i="4"/>
  <c r="AU97" i="1"/>
  <c r="P124" i="2"/>
  <c r="AU95" i="1"/>
  <c r="BK118" i="4"/>
  <c r="J118" i="4" s="1"/>
  <c r="J96" i="4" s="1"/>
  <c r="J33" i="2"/>
  <c r="AV95" i="1" s="1"/>
  <c r="AT95" i="1" s="1"/>
  <c r="F33" i="2"/>
  <c r="AZ95" i="1" s="1"/>
  <c r="J30" i="2"/>
  <c r="AG95" i="1"/>
  <c r="J33" i="3"/>
  <c r="AV96" i="1"/>
  <c r="AT96" i="1"/>
  <c r="F33" i="3"/>
  <c r="AZ96" i="1" s="1"/>
  <c r="F33" i="4"/>
  <c r="AZ97" i="1" s="1"/>
  <c r="BA94" i="1"/>
  <c r="AW94" i="1"/>
  <c r="AK30" i="1" s="1"/>
  <c r="BD94" i="1"/>
  <c r="W33" i="1"/>
  <c r="BC94" i="1"/>
  <c r="W32" i="1"/>
  <c r="BB94" i="1"/>
  <c r="AX94" i="1"/>
  <c r="J33" i="4"/>
  <c r="AV97" i="1"/>
  <c r="AT97" i="1"/>
  <c r="J96" i="3" l="1"/>
  <c r="AN95" i="1"/>
  <c r="J39" i="3"/>
  <c r="J39" i="2"/>
  <c r="AU94" i="1"/>
  <c r="W30" i="1"/>
  <c r="J30" i="4"/>
  <c r="AG97" i="1"/>
  <c r="AG94" i="1"/>
  <c r="AK26" i="1" s="1"/>
  <c r="W31" i="1"/>
  <c r="AY94" i="1"/>
  <c r="AZ94" i="1"/>
  <c r="W29" i="1"/>
  <c r="J39" i="4" l="1"/>
  <c r="AN97" i="1"/>
  <c r="AV94" i="1"/>
  <c r="AK29" i="1"/>
  <c r="AK35" i="1"/>
  <c r="AT94" i="1" l="1"/>
  <c r="AN94" i="1"/>
</calcChain>
</file>

<file path=xl/sharedStrings.xml><?xml version="1.0" encoding="utf-8"?>
<sst xmlns="http://schemas.openxmlformats.org/spreadsheetml/2006/main" count="3044" uniqueCount="436">
  <si>
    <t>Export Komplet</t>
  </si>
  <si>
    <t/>
  </si>
  <si>
    <t>2.0</t>
  </si>
  <si>
    <t>ZAMOK</t>
  </si>
  <si>
    <t>False</t>
  </si>
  <si>
    <t>{2be93021-5662-4367-bf4e-62853c9a16f8}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</si>
  <si>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</si>
  <si>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</si>
  <si>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</si>
  <si>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</si>
  <si>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</si>
  <si>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</si>
  <si>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</si>
  <si>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</si>
  <si>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6718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</si>
  <si>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</si>
  <si>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</si>
  <si>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Eon Žatec</t>
  </si>
  <si>
    <t>KSO:</t>
  </si>
  <si>
    <t>CC-CZ:</t>
  </si>
  <si>
    <t>Místo:</t>
  </si>
  <si>
    <t xml:space="preserve"> </t>
  </si>
  <si>
    <t>Datum:</t>
  </si>
  <si>
    <t>15.8.2022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</si>
  <si>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</si>
  <si>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</si>
  <si>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</si>
  <si>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</si>
  <si>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</si>
  <si>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</si>
  <si>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</si>
  <si>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</si>
  <si>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</si>
  <si>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Popis rozpočtu: A01 - Stavební část_x000D_
_x000D_
Podkladem pro položkový rozpočet a soupis prací dodávek a služeb je dokumentace nižšího stupně_x000D_
-&gt; dokumentace pro vydání územního souhlasu v rozsahu dle vyhlášky č. 499/2006 Sb. Soupis neodpovídá vyhlášce č. 169/2016 Sb.								_x000D_
_x000D_
Z toho důvodu je soupis prací, dodávek a služeb pouze orientační a slouží pouze pro výběr zhotovitele.		_x000D_
Neslouží pro účely čerpání dle zjišťovacích protokolů nebo k fakturaci.	_x000D_
_x000D_
Specifikace materiálu v rozpočtu není závazná a je uvedena jako příklad. Muže být použit jiný výrobce pokud budou splněny parametry konstukce.				_x000D_
_x000D_
Položky označené D+M (dodávka + montáž) se oceňují včetně přesunu hmot. Ostatní vlastní položky jsou založeny na cenové soustavě RTS.								_x000D_
Veškeré prvky a konstrukce se oceňují jako kompletní, včetně detailů, pomocných prací (vysekání drážek, doklínkování, vysekání kapes, lože apod.).								_x000D_
V případě rozdílu oproti projektové dokumentaci je PD nadřazena položkovému rozpočtu._x000D_
Jakýkoliv rozpor mezi PD a soupisem prací, dodávek a služeb je nutné na základě důsledné kontroly zhotovitelem neprodleně oznámit.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</si>
  <si>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</si>
  <si>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</si>
  <si>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</si>
  <si>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</si>
  <si>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</si>
  <si>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</si>
  <si>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</si>
  <si>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</si>
  <si>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</si>
  <si>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</si>
  <si>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</si>
  <si>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</si>
  <si>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</si>
  <si>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</si>
  <si>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</si>
  <si>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</si>
  <si>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</si>
  <si>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</si>
  <si>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</si>
  <si>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</si>
  <si>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</si>
  <si>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</si>
  <si>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</si>
  <si>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</si>
  <si>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</si>
  <si>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</si>
  <si>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</si>
  <si>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</si>
  <si>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</si>
  <si>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</si>
  <si>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</si>
  <si>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</si>
  <si>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</si>
  <si>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</si>
  <si>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</si>
  <si>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</si>
  <si>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</si>
  <si>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</si>
  <si>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</si>
  <si>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</si>
  <si>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</si>
  <si>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</si>
  <si>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</si>
  <si>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</si>
  <si>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</si>
  <si>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A01</t>
  </si>
  <si>
    <t>Stavební část</t>
  </si>
  <si>
    <t>STA</t>
  </si>
  <si>
    <t>1</t>
  </si>
  <si>
    <t>{02a152e8-b07a-4ecc-a7b1-75d5cf39acef}</t>
  </si>
  <si>
    <t>2</t>
  </si>
  <si>
    <t>E01</t>
  </si>
  <si>
    <t>Elektroinstalace</t>
  </si>
  <si>
    <t>{83bdc141-f3f4-477c-b390-10ad286b8c20}</t>
  </si>
  <si>
    <t>O01</t>
  </si>
  <si>
    <t>Ostatní a vedlejší náklady</t>
  </si>
  <si>
    <t>{0a81d086-fffc-4222-af74-83dea99cdb62}</t>
  </si>
  <si>
    <t>KRYCÍ LIST SOUPISU PRACÍ</t>
  </si>
  <si>
    <t>Objekt:</t>
  </si>
  <si>
    <t>A01 -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</si>
  <si>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</si>
  <si>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</si>
  <si>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</si>
  <si>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</si>
  <si>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</si>
  <si>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</si>
  <si>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2 - Základy a zvláštní zakládání</t>
  </si>
  <si>
    <t>5 - Komunikace</t>
  </si>
  <si>
    <t>91 - Doplňující práce na komunikaci</t>
  </si>
  <si>
    <t>95 - Dokončovací konstrukce na pozemních stavbách</t>
  </si>
  <si>
    <t>99 - Staveništní přesun hmot</t>
  </si>
  <si>
    <t>799 - Ostatní</t>
  </si>
  <si>
    <t>D96 - Přesuny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</si>
  <si>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</si>
  <si>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</si>
  <si>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</si>
  <si>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</si>
  <si>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</si>
  <si>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</si>
  <si>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</si>
  <si>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</si>
  <si>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</si>
  <si>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</si>
  <si>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</si>
  <si>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</si>
  <si>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</si>
  <si>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</si>
  <si>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</si>
  <si>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</si>
  <si>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121101100R00</t>
  </si>
  <si>
    <t>Sejmutí ornice, pl. do 400 m2, přemístění do 50 m</t>
  </si>
  <si>
    <t>m3</t>
  </si>
  <si>
    <t>4</t>
  </si>
  <si>
    <t>P</t>
  </si>
  <si>
    <t>Poznámka k položce:_x000D_
Koeficient: 0,2</t>
  </si>
  <si>
    <t>VV</t>
  </si>
  <si>
    <t xml:space="preserve">Nová zpěvněná plocha : </t>
  </si>
  <si>
    <t>"NS :" 0,1*(2,85*1,5)</t>
  </si>
  <si>
    <t>"Nové parkovací stání :" 0,1*(3,45*5,3)</t>
  </si>
  <si>
    <t>Součet</t>
  </si>
  <si>
    <t>2,257*1,2 'Přepočtené koeficientem množství</t>
  </si>
  <si>
    <t>139601102R00</t>
  </si>
  <si>
    <t>Ruční výkop jam, rýh a šachet v hornině tř. 3</t>
  </si>
  <si>
    <t>"NS zpevněná plocha :" 0,15*(2,85*1,5)</t>
  </si>
  <si>
    <t>"Nové parkovací stání :" 0,54*(3,45*5,3)</t>
  </si>
  <si>
    <t xml:space="preserve">Výkop : </t>
  </si>
  <si>
    <t>"základ stanice :" (0,6*1,0*1,0)</t>
  </si>
  <si>
    <t>"zemění pod stanicí :" (1,2*1,2*0,1)</t>
  </si>
  <si>
    <t>"svahování výkopu :" 4*0,25</t>
  </si>
  <si>
    <t>"základ pro značku :" 0,3*0,3*0,5</t>
  </si>
  <si>
    <t>3</t>
  </si>
  <si>
    <t>162301101R00</t>
  </si>
  <si>
    <t>Vodorovné přemístění výkopku z hor.1-4 do 500 m</t>
  </si>
  <si>
    <t>6</t>
  </si>
  <si>
    <t xml:space="preserve">Výkop -&gt; mezideponie : </t>
  </si>
  <si>
    <t>"Odkaz na mn. položky pořadí 2 :" 12,30415</t>
  </si>
  <si>
    <t xml:space="preserve">Mezideponie -&gt; zásyp : </t>
  </si>
  <si>
    <t xml:space="preserve">Zásyp zeminou : </t>
  </si>
  <si>
    <t>"Nové parkovací stání :" 3,2*5,0*0,2</t>
  </si>
  <si>
    <t>167101102R00</t>
  </si>
  <si>
    <t>Nakládání výkopku z hor.1-4 v množství nad 100 m3</t>
  </si>
  <si>
    <t>8</t>
  </si>
  <si>
    <t>"Odkaz na mn. položky pořadí 2 " 12,30415</t>
  </si>
  <si>
    <t>5</t>
  </si>
  <si>
    <t>174101101R00</t>
  </si>
  <si>
    <t>Zásyp jam, rýh, šachet se zhutněním</t>
  </si>
  <si>
    <t>10</t>
  </si>
  <si>
    <t>Poznámka k položce:_x000D_
včetně strojního přemístění materiálu pro zásyp ze vzdálenosti do 10 m od okraje zásypu</t>
  </si>
  <si>
    <t xml:space="preserve">Zemina : </t>
  </si>
  <si>
    <t xml:space="preserve">Kamenivo : </t>
  </si>
  <si>
    <t>"zemění pod stanicí : "(1,2*1,2*0,1)</t>
  </si>
  <si>
    <t>162701105R00</t>
  </si>
  <si>
    <t>Vodorovné přemístění výkopku z hor.1-4 do 10000 m</t>
  </si>
  <si>
    <t>12</t>
  </si>
  <si>
    <t xml:space="preserve">výkop -&gt; mezideponie : </t>
  </si>
  <si>
    <t xml:space="preserve">- zásyp zeminou : </t>
  </si>
  <si>
    <t>"svahování výkopu :" -1*4*0,25</t>
  </si>
  <si>
    <t>"Nové parkovací stání :" -1*3,2*5,0*0,2</t>
  </si>
  <si>
    <t>7</t>
  </si>
  <si>
    <t>162701109R00</t>
  </si>
  <si>
    <t>Příplatek k vod. přemístění hor.1-4 za další 1 km</t>
  </si>
  <si>
    <t>14</t>
  </si>
  <si>
    <t>Poznámka k položce:_x000D_
Koeficient: 9</t>
  </si>
  <si>
    <t xml:space="preserve">Mezideponie -&gt; odvoz : </t>
  </si>
  <si>
    <t>"Odkaz na mn. položky pořadí 6 :" 8,10415</t>
  </si>
  <si>
    <t>8,104*10 'Přepočtené koeficientem množství</t>
  </si>
  <si>
    <t>199000002R00</t>
  </si>
  <si>
    <t>Poplatek za skládku horniny 1- 4</t>
  </si>
  <si>
    <t>16</t>
  </si>
  <si>
    <t>9</t>
  </si>
  <si>
    <t>583318004R</t>
  </si>
  <si>
    <t>Kamenivo těžené frakce  16/32</t>
  </si>
  <si>
    <t>t</t>
  </si>
  <si>
    <t>18</t>
  </si>
  <si>
    <t>Poznámka k položce:_x000D_
Začátek provozního součtu_x000D_
  Kamenivo : _x000D_
  zemění pod stanicí : (1,2*1,2*0,1)_x000D_
Konec provozního součtu_x000D_
Koeficient: 0,2</t>
  </si>
  <si>
    <t>0,144*1800*0,001</t>
  </si>
  <si>
    <t>0,259*1,2 'Přepočtené koeficientem množství</t>
  </si>
  <si>
    <t>113202111R00</t>
  </si>
  <si>
    <t>Vytrhání obrub obrubníků silničních</t>
  </si>
  <si>
    <t>m</t>
  </si>
  <si>
    <t>20</t>
  </si>
  <si>
    <t xml:space="preserve">Pro výkop : </t>
  </si>
  <si>
    <t>"nový nájezdový obrubník " 3,35</t>
  </si>
  <si>
    <t>11</t>
  </si>
  <si>
    <t>181301101R00</t>
  </si>
  <si>
    <t>Rozprostření ornice, rovina, tl. do 10 cm do 500m2</t>
  </si>
  <si>
    <t>m2</t>
  </si>
  <si>
    <t>22</t>
  </si>
  <si>
    <t xml:space="preserve">Zapravení výkopu : </t>
  </si>
  <si>
    <t>"Odkaz na mn. položky pořadí 1 :" 2,70720*10</t>
  </si>
  <si>
    <t>180407111R0x</t>
  </si>
  <si>
    <t>Zatravnění plochy po dokončení prací včetně dodávky travního semena</t>
  </si>
  <si>
    <t>24</t>
  </si>
  <si>
    <t>Poznámka k položce:_x000D_
ohumusování, úprava pláně, dodávka travního semene</t>
  </si>
  <si>
    <t>"Odkaz na mn. položky pořadí 11 :" 27,07200</t>
  </si>
  <si>
    <t>Základy a zvláštní zakládání</t>
  </si>
  <si>
    <t>13</t>
  </si>
  <si>
    <t>274354023R00</t>
  </si>
  <si>
    <t>Bednění prostupu základem do 0,02 m2, dl.1,0 m</t>
  </si>
  <si>
    <t>kus</t>
  </si>
  <si>
    <t>26</t>
  </si>
  <si>
    <t>"základ NS :" 2</t>
  </si>
  <si>
    <t>275313711R00</t>
  </si>
  <si>
    <t>Beton základových patek prostý C 25/30</t>
  </si>
  <si>
    <t>28</t>
  </si>
  <si>
    <t xml:space="preserve">beton : </t>
  </si>
  <si>
    <t>"základ NS :" 1*0,8*1,0*1,0</t>
  </si>
  <si>
    <t>0,845*1,2 'Přepočtené koeficientem množství</t>
  </si>
  <si>
    <t>275351215R00</t>
  </si>
  <si>
    <t>Bednění stěn základových patek - zřízení</t>
  </si>
  <si>
    <t>30</t>
  </si>
  <si>
    <t xml:space="preserve">zřízení : </t>
  </si>
  <si>
    <t>"základ NS :" 4*1,0*0,8</t>
  </si>
  <si>
    <t>275351216R00</t>
  </si>
  <si>
    <t>Bednění stěn základových patek - odstranění</t>
  </si>
  <si>
    <t>32</t>
  </si>
  <si>
    <t>Poznámka k položce:_x000D_
Včetně očištění, vytřídění a uložení bednícího materiálu.</t>
  </si>
  <si>
    <t xml:space="preserve">odbednění : </t>
  </si>
  <si>
    <t>"Odkaz na mn. položky pořadí 15 :" 3,20000</t>
  </si>
  <si>
    <t>Komunikace</t>
  </si>
  <si>
    <t>17</t>
  </si>
  <si>
    <t>596215021R00x</t>
  </si>
  <si>
    <t>Kladení zámkové dlažby tl. 4 cm do drtě tl. 4 cm</t>
  </si>
  <si>
    <t>34</t>
  </si>
  <si>
    <t xml:space="preserve">Nová dlažba NS : </t>
  </si>
  <si>
    <t>"NS :" 2,65*1,4</t>
  </si>
  <si>
    <t>"- NS :" -1*1,0*1,0</t>
  </si>
  <si>
    <t>"- RE :" -1*0,25*0,8</t>
  </si>
  <si>
    <t xml:space="preserve">Nové parkovací stání : </t>
  </si>
  <si>
    <t>3,2*5,0</t>
  </si>
  <si>
    <t>564851111R00</t>
  </si>
  <si>
    <t>Podklad ze štěrkodrti po zhutnění tloušťky 15 cm</t>
  </si>
  <si>
    <t>36</t>
  </si>
  <si>
    <t>"- RE : "  -1*0,25*0,8</t>
  </si>
  <si>
    <t>19</t>
  </si>
  <si>
    <t>564861111R00</t>
  </si>
  <si>
    <t>Podklad ze štěrkodrti po zhutnění tloušťky 20 cm</t>
  </si>
  <si>
    <t>38</t>
  </si>
  <si>
    <t>561121112R00</t>
  </si>
  <si>
    <t>Podklad z mechanicky zpevněné zeminy tl. 20 cm</t>
  </si>
  <si>
    <t>40</t>
  </si>
  <si>
    <t>59245020Rx01</t>
  </si>
  <si>
    <t>Dlažba zámková tl. 4 cm obdélníková</t>
  </si>
  <si>
    <t>42</t>
  </si>
  <si>
    <t>2,51*1,2 'Přepočtené koeficientem množství</t>
  </si>
  <si>
    <t>59245020Rx02</t>
  </si>
  <si>
    <t>Dlažba zámková tl. 4 cm  I</t>
  </si>
  <si>
    <t>44</t>
  </si>
  <si>
    <t>16*1,2 'Přepočtené koeficientem množství</t>
  </si>
  <si>
    <t>23</t>
  </si>
  <si>
    <t>596291111R00x</t>
  </si>
  <si>
    <t>Řezání zámkové dlažby tl. 40 mm</t>
  </si>
  <si>
    <t>46</t>
  </si>
  <si>
    <t>"NS "1,0*2</t>
  </si>
  <si>
    <t>"RE : "   2*(0,25+0,8)</t>
  </si>
  <si>
    <t>(3,2+5,0)*2</t>
  </si>
  <si>
    <t>56400RX</t>
  </si>
  <si>
    <t>D+M dle PD: Parkovací doraz - car stop</t>
  </si>
  <si>
    <t>48</t>
  </si>
  <si>
    <t>Poznámka k položce:_x000D_
Parkovací retardér, opatření proti poškození nabíjecí stanice automobilem, dodávka včetně kotvících prvků, reflexní povrchová úprava žlutočerná.</t>
  </si>
  <si>
    <t xml:space="preserve">poznámka č.5 : </t>
  </si>
  <si>
    <t>91</t>
  </si>
  <si>
    <t>Doplňující práce na komunikaci</t>
  </si>
  <si>
    <t>25</t>
  </si>
  <si>
    <t>917762111RT5</t>
  </si>
  <si>
    <t>Osazení ležat. obrub. bet. s opěrou,lože z C 12/15 včetně obrubníku 100/10/25</t>
  </si>
  <si>
    <t>50</t>
  </si>
  <si>
    <t xml:space="preserve">chodníková obruba : </t>
  </si>
  <si>
    <t xml:space="preserve">pozn.č. 6 : </t>
  </si>
  <si>
    <t>1,4+1,4+2,85</t>
  </si>
  <si>
    <t>917762111RT7</t>
  </si>
  <si>
    <t>Osazení ležat. obrub. bet. s opěrou,lože z C 12/15 včetně obrubníku 100/15/25</t>
  </si>
  <si>
    <t>52</t>
  </si>
  <si>
    <t xml:space="preserve">silniční obruba : </t>
  </si>
  <si>
    <t xml:space="preserve">pozn.č. 7 : </t>
  </si>
  <si>
    <t>5,3+3,45+1,2</t>
  </si>
  <si>
    <t>27</t>
  </si>
  <si>
    <t>917862111RV3</t>
  </si>
  <si>
    <t>Osazení stojat. obrub.bet. s opěrou,lože z C 12/15 včetně obrubníku nájezdového 1000/150/150</t>
  </si>
  <si>
    <t>54</t>
  </si>
  <si>
    <t xml:space="preserve">pozn.č. 8 : </t>
  </si>
  <si>
    <t>3,35</t>
  </si>
  <si>
    <t>915711000x04</t>
  </si>
  <si>
    <t>D+M dle PD: vodorovné značení</t>
  </si>
  <si>
    <t>soubor</t>
  </si>
  <si>
    <t>56</t>
  </si>
  <si>
    <t>Poznámka k položce:_x000D_
VODOROVNÉ DOPRAVNÍ ZNAČENÍ,  NÁSTŘIK BARVOU - BÍLÁ</t>
  </si>
  <si>
    <t xml:space="preserve">poznámka č. 4 : </t>
  </si>
  <si>
    <t>29</t>
  </si>
  <si>
    <t>914001121RT6</t>
  </si>
  <si>
    <t>Osaz.svislé dopr.značky a sloupku, Al patky</t>
  </si>
  <si>
    <t>58</t>
  </si>
  <si>
    <t>"Nová značka :" 1</t>
  </si>
  <si>
    <t>404459504R</t>
  </si>
  <si>
    <t>Sloupek Fe pr.60 pozinkovaný, l= 3500 mm</t>
  </si>
  <si>
    <t>60</t>
  </si>
  <si>
    <t>31</t>
  </si>
  <si>
    <t>404459518R</t>
  </si>
  <si>
    <t>Patka kotevní kompletní AP 70/4 čtyřkotevní</t>
  </si>
  <si>
    <t>62</t>
  </si>
  <si>
    <t>914001125R00</t>
  </si>
  <si>
    <t>Osazení svislé dopr.značky na sloupek nebo konzolu</t>
  </si>
  <si>
    <t>64</t>
  </si>
  <si>
    <t>"Nová značka : "2</t>
  </si>
  <si>
    <t>33</t>
  </si>
  <si>
    <t>40445139.AR</t>
  </si>
  <si>
    <t>Značka dopr info IJ 4c-15, 500/700 fól1, EG 7 letá</t>
  </si>
  <si>
    <t>66</t>
  </si>
  <si>
    <t>40445159.AR</t>
  </si>
  <si>
    <t>Značka dopr dodat E 8d-e 500/150 fól 1, EG 7 letá</t>
  </si>
  <si>
    <t>68</t>
  </si>
  <si>
    <t>95</t>
  </si>
  <si>
    <t>Dokončovací konstrukce na pozemních stavbách</t>
  </si>
  <si>
    <t>35</t>
  </si>
  <si>
    <t>952901411R00</t>
  </si>
  <si>
    <t>Vyčištění ostatních objektů</t>
  </si>
  <si>
    <t>70</t>
  </si>
  <si>
    <t>Poznámka k položce:_x000D_
Položka je určena pro vyčištění ostatních objektů (např. kanálů, zásobníků, kůlen apod.) - vynesení zbytků stavebního rumu, kropení a 2 x zametení podlah, oprášení stěn a výplní otvorů._x000D_
Koeficient: 0,2</t>
  </si>
  <si>
    <t>"dlažba :" 5,3*3,45</t>
  </si>
  <si>
    <t>"NS : "  2,85*1,5</t>
  </si>
  <si>
    <t>22,56*1,2 'Přepočtené koeficientem množství</t>
  </si>
  <si>
    <t>99</t>
  </si>
  <si>
    <t>Staveništní přesun hmot</t>
  </si>
  <si>
    <t>998223011R00</t>
  </si>
  <si>
    <t>Přesun hmot, pozemní komunikace, kryt dlážděný</t>
  </si>
  <si>
    <t>72</t>
  </si>
  <si>
    <t>799</t>
  </si>
  <si>
    <t>Ostatní</t>
  </si>
  <si>
    <t>37</t>
  </si>
  <si>
    <t>799000000x01</t>
  </si>
  <si>
    <t>D+M dle PD: Přesun odpadkového koše</t>
  </si>
  <si>
    <t>74</t>
  </si>
  <si>
    <t>"Pozn. č. 9 a 10 :" 1</t>
  </si>
  <si>
    <t>D96</t>
  </si>
  <si>
    <t>Přesuny suti a vybouraných hmot</t>
  </si>
  <si>
    <t>979081111RT2</t>
  </si>
  <si>
    <t>Odvoz suti a vybour. hmot na skládku do 1 km kontejnerem 4 t</t>
  </si>
  <si>
    <t>76</t>
  </si>
  <si>
    <t>Poznámka k položce:_x000D_
Včetně naložení na dopravní prostředek a složení na skládku, bez poplatku za skládku.</t>
  </si>
  <si>
    <t>39</t>
  </si>
  <si>
    <t>979081121R00</t>
  </si>
  <si>
    <t>Příplatek k odvozu za každý další 1 km</t>
  </si>
  <si>
    <t>78</t>
  </si>
  <si>
    <t>979990001R00</t>
  </si>
  <si>
    <t>Poplatek za skládku stavební suti</t>
  </si>
  <si>
    <t>80</t>
  </si>
  <si>
    <t>E01 - Elektroinstalace</t>
  </si>
  <si>
    <t>M21 - Elektromontáže</t>
  </si>
  <si>
    <t>M46 - Zemní práce při montážích</t>
  </si>
  <si>
    <t xml:space="preserve">Trasa : </t>
  </si>
  <si>
    <t xml:space="preserve">5,0 : </t>
  </si>
  <si>
    <t>5,0*0,35*0,7</t>
  </si>
  <si>
    <t xml:space="preserve">Trasa v zemině : </t>
  </si>
  <si>
    <t>5,0*0,35*0,1</t>
  </si>
  <si>
    <t xml:space="preserve">Kamenivo/písek : </t>
  </si>
  <si>
    <t xml:space="preserve">tl. 250mm : </t>
  </si>
  <si>
    <t>5,0*0,35*0,25</t>
  </si>
  <si>
    <t>583317004R</t>
  </si>
  <si>
    <t>Kamenivo těžené frakce  0/32 B Jihomor. kraj</t>
  </si>
  <si>
    <t>Přesun hmot, pozemní komunikace</t>
  </si>
  <si>
    <t>M21</t>
  </si>
  <si>
    <t>Elektromontáže</t>
  </si>
  <si>
    <t>M21000000x01</t>
  </si>
  <si>
    <t>Kabel CYKY 4x70 mm, včetně dodávky a montáže</t>
  </si>
  <si>
    <t>M21000000x02</t>
  </si>
  <si>
    <t>Kabel CYKY 5x70 mm, včetně dodávky a montáže</t>
  </si>
  <si>
    <t>M21000000x03</t>
  </si>
  <si>
    <t>Ukončení a zapojení vodiče ve svorce</t>
  </si>
  <si>
    <t>ks</t>
  </si>
  <si>
    <t>M21000000x04</t>
  </si>
  <si>
    <t>Vystrojený elměr. rozváděč, nepřímé měření, jištění 125 A, ČEZ, MTP 125/5, 0,5S</t>
  </si>
  <si>
    <t>M21000000x05</t>
  </si>
  <si>
    <t>PVC chránička prům. 90 mm, včetně montáže</t>
  </si>
  <si>
    <t>M21000000x06</t>
  </si>
  <si>
    <t>FeZn 30x4, včetně montáže</t>
  </si>
  <si>
    <t>M21000000x07</t>
  </si>
  <si>
    <t>FeZn 10 (0,62 kg/m), včetně montáže</t>
  </si>
  <si>
    <t>M21000000x08</t>
  </si>
  <si>
    <t>Spojovací svorka pásek-drát, včetně montáže</t>
  </si>
  <si>
    <t>M21000000x09</t>
  </si>
  <si>
    <t>Gumo-asfaltový sprej</t>
  </si>
  <si>
    <t>M21000000x10</t>
  </si>
  <si>
    <t>Revize</t>
  </si>
  <si>
    <t>kpl</t>
  </si>
  <si>
    <t>M21000000x11</t>
  </si>
  <si>
    <t>Úklid</t>
  </si>
  <si>
    <t>M21000000x12</t>
  </si>
  <si>
    <t>Podružný elektroinstalační materiál</t>
  </si>
  <si>
    <t>M21000000x13</t>
  </si>
  <si>
    <t>Mimostaveništní doprava, přesun hmot a PPV</t>
  </si>
  <si>
    <t>M46</t>
  </si>
  <si>
    <t>Zemní práce při montážích</t>
  </si>
  <si>
    <t>460490012RT1</t>
  </si>
  <si>
    <t>Fólie výstražná z PVC, šířka 33 cm dodávka + montáž</t>
  </si>
  <si>
    <t>O01 - Ostatní a vedlejší náklady</t>
  </si>
  <si>
    <t>VN - Vedlejší náklady</t>
  </si>
  <si>
    <t>ON - Ostatní náklady</t>
  </si>
  <si>
    <t>VN</t>
  </si>
  <si>
    <t>Vedlejší náklady</t>
  </si>
  <si>
    <t>005121 R</t>
  </si>
  <si>
    <t>Zařízení staveniště</t>
  </si>
  <si>
    <t>Soubor</t>
  </si>
  <si>
    <t>Poznámka k položce:_x000D_
Veškeré náklady spojené s vybudováním, provozem a odstraněním zařízení staveniště.</t>
  </si>
  <si>
    <t>005121020Rx01</t>
  </si>
  <si>
    <t>Vedlejší rozpočtové náklady</t>
  </si>
  <si>
    <t>Poznámka k položce:_x000D_
Max. 5% ceny ze stavební části zakázky</t>
  </si>
  <si>
    <t>005111021R</t>
  </si>
  <si>
    <t>Vytyčení inženýrských sítí</t>
  </si>
  <si>
    <t>Poznámka k položce:_x000D_
Zaměření a vytýčení stávajících inženýrských sítí v místě stavby z hlediska jejich ochrany při provádění stavby.</t>
  </si>
  <si>
    <t>ON</t>
  </si>
  <si>
    <t>Ostatní náklady</t>
  </si>
  <si>
    <t>013294000</t>
  </si>
  <si>
    <t>Kolaudační řízení</t>
  </si>
  <si>
    <t>1024</t>
  </si>
  <si>
    <t>-824572800</t>
  </si>
  <si>
    <t xml:space="preserve">Poznámka k položce:_x000D_
Zajištění kolaudačního řízení stavebníkem na základě plné moc_x000D_
</t>
  </si>
  <si>
    <t>013294000x</t>
  </si>
  <si>
    <t>Splnění povinností vyplývající ze stavebního povolení a územního souhlasu</t>
  </si>
  <si>
    <t>-199717647</t>
  </si>
  <si>
    <t>005241020R</t>
  </si>
  <si>
    <t>Geodetické zaměření skutečného provedení</t>
  </si>
  <si>
    <t>Poznámka k položce:_x000D_
Náklady na provedení skutečného zaměření stavby v rozsahu nezbytném pro zápis změny do katastru nemovitostí.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</si>
</sst>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7"/>
      <c r="AS2" s="277"/>
      <c r="AT2" s="277"/>
      <c r="AU2" s="277"/>
      <c r="AV2" s="277"/>
      <c r="AW2" s="277"/>
      <c r="AX2" s="277"/>
      <c r="AY2" s="277"/>
      <c r="AZ2" s="277"/>
      <c r="BA2" s="277"/>
      <c r="BB2" s="277"/>
      <c r="BC2" s="277"/>
      <c r="BD2" s="277"/>
      <c r="BE2" s="27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0" t="s">
        <v>14</v>
      </c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41"/>
      <c r="Y5" s="241"/>
      <c r="Z5" s="241"/>
      <c r="AA5" s="241"/>
      <c r="AB5" s="241"/>
      <c r="AC5" s="241"/>
      <c r="AD5" s="241"/>
      <c r="AE5" s="241"/>
      <c r="AF5" s="241"/>
      <c r="AG5" s="241"/>
      <c r="AH5" s="241"/>
      <c r="AI5" s="241"/>
      <c r="AJ5" s="241"/>
      <c r="AK5" s="21"/>
      <c r="AL5" s="21"/>
      <c r="AM5" s="21"/>
      <c r="AN5" s="21"/>
      <c r="AO5" s="21"/>
      <c r="AP5" s="21"/>
      <c r="AQ5" s="21"/>
      <c r="AR5" s="19"/>
      <c r="BE5" s="237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2" t="s">
        <v>17</v>
      </c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  <c r="X6" s="241"/>
      <c r="Y6" s="241"/>
      <c r="Z6" s="241"/>
      <c r="AA6" s="241"/>
      <c r="AB6" s="241"/>
      <c r="AC6" s="241"/>
      <c r="AD6" s="241"/>
      <c r="AE6" s="241"/>
      <c r="AF6" s="241"/>
      <c r="AG6" s="241"/>
      <c r="AH6" s="241"/>
      <c r="AI6" s="241"/>
      <c r="AJ6" s="241"/>
      <c r="AK6" s="21"/>
      <c r="AL6" s="21"/>
      <c r="AM6" s="21"/>
      <c r="AN6" s="21"/>
      <c r="AO6" s="21"/>
      <c r="AP6" s="21"/>
      <c r="AQ6" s="21"/>
      <c r="AR6" s="19"/>
      <c r="BE6" s="238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38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38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8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38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38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8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38"/>
      <c r="BS13" s="16" t="s">
        <v>6</v>
      </c>
    </row>
    <row r="14" spans="1:74" ht="12.75">
      <c r="B14" s="20"/>
      <c r="C14" s="21"/>
      <c r="D14" s="21"/>
      <c r="E14" s="243" t="s">
        <v>28</v>
      </c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/>
      <c r="AD14" s="244"/>
      <c r="AE14" s="244"/>
      <c r="AF14" s="244"/>
      <c r="AG14" s="244"/>
      <c r="AH14" s="244"/>
      <c r="AI14" s="244"/>
      <c r="AJ14" s="244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38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8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38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38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8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38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38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8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8"/>
    </row>
    <row r="23" spans="1:71" s="1" customFormat="1" ht="226.5" customHeight="1">
      <c r="B23" s="20"/>
      <c r="C23" s="21"/>
      <c r="D23" s="21"/>
      <c r="E23" s="245" t="s">
        <v>33</v>
      </c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5"/>
      <c r="Q23" s="245"/>
      <c r="R23" s="245"/>
      <c r="S23" s="245"/>
      <c r="T23" s="245"/>
      <c r="U23" s="245"/>
      <c r="V23" s="245"/>
      <c r="W23" s="245"/>
      <c r="X23" s="245"/>
      <c r="Y23" s="245"/>
      <c r="Z23" s="245"/>
      <c r="AA23" s="245"/>
      <c r="AB23" s="245"/>
      <c r="AC23" s="245"/>
      <c r="AD23" s="245"/>
      <c r="AE23" s="245"/>
      <c r="AF23" s="245"/>
      <c r="AG23" s="245"/>
      <c r="AH23" s="245"/>
      <c r="AI23" s="245"/>
      <c r="AJ23" s="245"/>
      <c r="AK23" s="245"/>
      <c r="AL23" s="245"/>
      <c r="AM23" s="245"/>
      <c r="AN23" s="245"/>
      <c r="AO23" s="21"/>
      <c r="AP23" s="21"/>
      <c r="AQ23" s="21"/>
      <c r="AR23" s="19"/>
      <c r="BE23" s="238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8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38"/>
    </row>
    <row r="26" spans="1:71" s="2" customFormat="1" ht="25.9" customHeight="1">
      <c r="A26" s="33"/>
      <c r="B26" s="34"/>
      <c r="C26" s="35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6">
        <f>ROUND(AG94,2)</f>
        <v>0</v>
      </c>
      <c r="AL26" s="247"/>
      <c r="AM26" s="247"/>
      <c r="AN26" s="247"/>
      <c r="AO26" s="247"/>
      <c r="AP26" s="35"/>
      <c r="AQ26" s="35"/>
      <c r="AR26" s="38"/>
      <c r="BE26" s="238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38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48" t="s">
        <v>35</v>
      </c>
      <c r="M28" s="248"/>
      <c r="N28" s="248"/>
      <c r="O28" s="248"/>
      <c r="P28" s="248"/>
      <c r="Q28" s="35"/>
      <c r="R28" s="35"/>
      <c r="S28" s="35"/>
      <c r="T28" s="35"/>
      <c r="U28" s="35"/>
      <c r="V28" s="35"/>
      <c r="W28" s="248" t="s">
        <v>36</v>
      </c>
      <c r="X28" s="248"/>
      <c r="Y28" s="248"/>
      <c r="Z28" s="248"/>
      <c r="AA28" s="248"/>
      <c r="AB28" s="248"/>
      <c r="AC28" s="248"/>
      <c r="AD28" s="248"/>
      <c r="AE28" s="248"/>
      <c r="AF28" s="35"/>
      <c r="AG28" s="35"/>
      <c r="AH28" s="35"/>
      <c r="AI28" s="35"/>
      <c r="AJ28" s="35"/>
      <c r="AK28" s="248" t="s">
        <v>37</v>
      </c>
      <c r="AL28" s="248"/>
      <c r="AM28" s="248"/>
      <c r="AN28" s="248"/>
      <c r="AO28" s="248"/>
      <c r="AP28" s="35"/>
      <c r="AQ28" s="35"/>
      <c r="AR28" s="38"/>
      <c r="BE28" s="238"/>
    </row>
    <row r="29" spans="1:71" s="3" customFormat="1" ht="14.45" customHeight="1">
      <c r="B29" s="39"/>
      <c r="C29" s="40"/>
      <c r="D29" s="28" t="s">
        <v>38</v>
      </c>
      <c r="E29" s="40"/>
      <c r="F29" s="28" t="s">
        <v>39</v>
      </c>
      <c r="G29" s="40"/>
      <c r="H29" s="40"/>
      <c r="I29" s="40"/>
      <c r="J29" s="40"/>
      <c r="K29" s="40"/>
      <c r="L29" s="251">
        <v>0.21</v>
      </c>
      <c r="M29" s="250"/>
      <c r="N29" s="250"/>
      <c r="O29" s="250"/>
      <c r="P29" s="250"/>
      <c r="Q29" s="40"/>
      <c r="R29" s="40"/>
      <c r="S29" s="40"/>
      <c r="T29" s="40"/>
      <c r="U29" s="40"/>
      <c r="V29" s="40"/>
      <c r="W29" s="249">
        <f>ROUND(AZ94, 2)</f>
        <v>0</v>
      </c>
      <c r="X29" s="250"/>
      <c r="Y29" s="250"/>
      <c r="Z29" s="250"/>
      <c r="AA29" s="250"/>
      <c r="AB29" s="250"/>
      <c r="AC29" s="250"/>
      <c r="AD29" s="250"/>
      <c r="AE29" s="250"/>
      <c r="AF29" s="40"/>
      <c r="AG29" s="40"/>
      <c r="AH29" s="40"/>
      <c r="AI29" s="40"/>
      <c r="AJ29" s="40"/>
      <c r="AK29" s="249">
        <f>ROUND(AV94, 2)</f>
        <v>0</v>
      </c>
      <c r="AL29" s="250"/>
      <c r="AM29" s="250"/>
      <c r="AN29" s="250"/>
      <c r="AO29" s="250"/>
      <c r="AP29" s="40"/>
      <c r="AQ29" s="40"/>
      <c r="AR29" s="41"/>
      <c r="BE29" s="239"/>
    </row>
    <row r="30" spans="1:71" s="3" customFormat="1" ht="14.45" customHeight="1">
      <c r="B30" s="39"/>
      <c r="C30" s="40"/>
      <c r="D30" s="40"/>
      <c r="E30" s="40"/>
      <c r="F30" s="28" t="s">
        <v>40</v>
      </c>
      <c r="G30" s="40"/>
      <c r="H30" s="40"/>
      <c r="I30" s="40"/>
      <c r="J30" s="40"/>
      <c r="K30" s="40"/>
      <c r="L30" s="251">
        <v>0.15</v>
      </c>
      <c r="M30" s="250"/>
      <c r="N30" s="250"/>
      <c r="O30" s="250"/>
      <c r="P30" s="250"/>
      <c r="Q30" s="40"/>
      <c r="R30" s="40"/>
      <c r="S30" s="40"/>
      <c r="T30" s="40"/>
      <c r="U30" s="40"/>
      <c r="V30" s="40"/>
      <c r="W30" s="249">
        <f>ROUND(BA94, 2)</f>
        <v>0</v>
      </c>
      <c r="X30" s="250"/>
      <c r="Y30" s="250"/>
      <c r="Z30" s="250"/>
      <c r="AA30" s="250"/>
      <c r="AB30" s="250"/>
      <c r="AC30" s="250"/>
      <c r="AD30" s="250"/>
      <c r="AE30" s="250"/>
      <c r="AF30" s="40"/>
      <c r="AG30" s="40"/>
      <c r="AH30" s="40"/>
      <c r="AI30" s="40"/>
      <c r="AJ30" s="40"/>
      <c r="AK30" s="249">
        <f>ROUND(AW94, 2)</f>
        <v>0</v>
      </c>
      <c r="AL30" s="250"/>
      <c r="AM30" s="250"/>
      <c r="AN30" s="250"/>
      <c r="AO30" s="250"/>
      <c r="AP30" s="40"/>
      <c r="AQ30" s="40"/>
      <c r="AR30" s="41"/>
      <c r="BE30" s="239"/>
    </row>
    <row r="31" spans="1:71" s="3" customFormat="1" ht="14.45" hidden="1" customHeight="1">
      <c r="B31" s="39"/>
      <c r="C31" s="40"/>
      <c r="D31" s="40"/>
      <c r="E31" s="40"/>
      <c r="F31" s="28" t="s">
        <v>41</v>
      </c>
      <c r="G31" s="40"/>
      <c r="H31" s="40"/>
      <c r="I31" s="40"/>
      <c r="J31" s="40"/>
      <c r="K31" s="40"/>
      <c r="L31" s="251">
        <v>0.21</v>
      </c>
      <c r="M31" s="250"/>
      <c r="N31" s="250"/>
      <c r="O31" s="250"/>
      <c r="P31" s="250"/>
      <c r="Q31" s="40"/>
      <c r="R31" s="40"/>
      <c r="S31" s="40"/>
      <c r="T31" s="40"/>
      <c r="U31" s="40"/>
      <c r="V31" s="40"/>
      <c r="W31" s="249">
        <f>ROUND(BB94, 2)</f>
        <v>0</v>
      </c>
      <c r="X31" s="250"/>
      <c r="Y31" s="250"/>
      <c r="Z31" s="250"/>
      <c r="AA31" s="250"/>
      <c r="AB31" s="250"/>
      <c r="AC31" s="250"/>
      <c r="AD31" s="250"/>
      <c r="AE31" s="250"/>
      <c r="AF31" s="40"/>
      <c r="AG31" s="40"/>
      <c r="AH31" s="40"/>
      <c r="AI31" s="40"/>
      <c r="AJ31" s="40"/>
      <c r="AK31" s="249">
        <v>0</v>
      </c>
      <c r="AL31" s="250"/>
      <c r="AM31" s="250"/>
      <c r="AN31" s="250"/>
      <c r="AO31" s="250"/>
      <c r="AP31" s="40"/>
      <c r="AQ31" s="40"/>
      <c r="AR31" s="41"/>
      <c r="BE31" s="239"/>
    </row>
    <row r="32" spans="1:71" s="3" customFormat="1" ht="14.45" hidden="1" customHeight="1">
      <c r="B32" s="39"/>
      <c r="C32" s="40"/>
      <c r="D32" s="40"/>
      <c r="E32" s="40"/>
      <c r="F32" s="28" t="s">
        <v>42</v>
      </c>
      <c r="G32" s="40"/>
      <c r="H32" s="40"/>
      <c r="I32" s="40"/>
      <c r="J32" s="40"/>
      <c r="K32" s="40"/>
      <c r="L32" s="251">
        <v>0.15</v>
      </c>
      <c r="M32" s="250"/>
      <c r="N32" s="250"/>
      <c r="O32" s="250"/>
      <c r="P32" s="250"/>
      <c r="Q32" s="40"/>
      <c r="R32" s="40"/>
      <c r="S32" s="40"/>
      <c r="T32" s="40"/>
      <c r="U32" s="40"/>
      <c r="V32" s="40"/>
      <c r="W32" s="249">
        <f>ROUND(BC94, 2)</f>
        <v>0</v>
      </c>
      <c r="X32" s="250"/>
      <c r="Y32" s="250"/>
      <c r="Z32" s="250"/>
      <c r="AA32" s="250"/>
      <c r="AB32" s="250"/>
      <c r="AC32" s="250"/>
      <c r="AD32" s="250"/>
      <c r="AE32" s="250"/>
      <c r="AF32" s="40"/>
      <c r="AG32" s="40"/>
      <c r="AH32" s="40"/>
      <c r="AI32" s="40"/>
      <c r="AJ32" s="40"/>
      <c r="AK32" s="249">
        <v>0</v>
      </c>
      <c r="AL32" s="250"/>
      <c r="AM32" s="250"/>
      <c r="AN32" s="250"/>
      <c r="AO32" s="250"/>
      <c r="AP32" s="40"/>
      <c r="AQ32" s="40"/>
      <c r="AR32" s="41"/>
      <c r="BE32" s="239"/>
    </row>
    <row r="33" spans="1:57" s="3" customFormat="1" ht="14.45" hidden="1" customHeight="1">
      <c r="B33" s="39"/>
      <c r="C33" s="40"/>
      <c r="D33" s="40"/>
      <c r="E33" s="40"/>
      <c r="F33" s="28" t="s">
        <v>43</v>
      </c>
      <c r="G33" s="40"/>
      <c r="H33" s="40"/>
      <c r="I33" s="40"/>
      <c r="J33" s="40"/>
      <c r="K33" s="40"/>
      <c r="L33" s="251">
        <v>0</v>
      </c>
      <c r="M33" s="250"/>
      <c r="N33" s="250"/>
      <c r="O33" s="250"/>
      <c r="P33" s="250"/>
      <c r="Q33" s="40"/>
      <c r="R33" s="40"/>
      <c r="S33" s="40"/>
      <c r="T33" s="40"/>
      <c r="U33" s="40"/>
      <c r="V33" s="40"/>
      <c r="W33" s="249">
        <f>ROUND(BD94, 2)</f>
        <v>0</v>
      </c>
      <c r="X33" s="250"/>
      <c r="Y33" s="250"/>
      <c r="Z33" s="250"/>
      <c r="AA33" s="250"/>
      <c r="AB33" s="250"/>
      <c r="AC33" s="250"/>
      <c r="AD33" s="250"/>
      <c r="AE33" s="250"/>
      <c r="AF33" s="40"/>
      <c r="AG33" s="40"/>
      <c r="AH33" s="40"/>
      <c r="AI33" s="40"/>
      <c r="AJ33" s="40"/>
      <c r="AK33" s="249">
        <v>0</v>
      </c>
      <c r="AL33" s="250"/>
      <c r="AM33" s="250"/>
      <c r="AN33" s="250"/>
      <c r="AO33" s="250"/>
      <c r="AP33" s="40"/>
      <c r="AQ33" s="40"/>
      <c r="AR33" s="41"/>
      <c r="BE33" s="239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38"/>
    </row>
    <row r="35" spans="1:57" s="2" customFormat="1" ht="25.9" customHeight="1">
      <c r="A35" s="33"/>
      <c r="B35" s="34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252" t="s">
        <v>46</v>
      </c>
      <c r="Y35" s="253"/>
      <c r="Z35" s="253"/>
      <c r="AA35" s="253"/>
      <c r="AB35" s="253"/>
      <c r="AC35" s="44"/>
      <c r="AD35" s="44"/>
      <c r="AE35" s="44"/>
      <c r="AF35" s="44"/>
      <c r="AG35" s="44"/>
      <c r="AH35" s="44"/>
      <c r="AI35" s="44"/>
      <c r="AJ35" s="44"/>
      <c r="AK35" s="254">
        <f>SUM(AK26:AK33)</f>
        <v>0</v>
      </c>
      <c r="AL35" s="253"/>
      <c r="AM35" s="253"/>
      <c r="AN35" s="253"/>
      <c r="AO35" s="255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47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48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49</v>
      </c>
      <c r="AI60" s="37"/>
      <c r="AJ60" s="37"/>
      <c r="AK60" s="37"/>
      <c r="AL60" s="37"/>
      <c r="AM60" s="51" t="s">
        <v>50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51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52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49</v>
      </c>
      <c r="AI75" s="37"/>
      <c r="AJ75" s="37"/>
      <c r="AK75" s="37"/>
      <c r="AL75" s="37"/>
      <c r="AM75" s="51" t="s">
        <v>50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53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6718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6" t="str">
        <f>K6</f>
        <v>Eon Žatec</v>
      </c>
      <c r="M85" s="257"/>
      <c r="N85" s="257"/>
      <c r="O85" s="257"/>
      <c r="P85" s="257"/>
      <c r="Q85" s="257"/>
      <c r="R85" s="257"/>
      <c r="S85" s="257"/>
      <c r="T85" s="257"/>
      <c r="U85" s="257"/>
      <c r="V85" s="257"/>
      <c r="W85" s="257"/>
      <c r="X85" s="257"/>
      <c r="Y85" s="257"/>
      <c r="Z85" s="257"/>
      <c r="AA85" s="257"/>
      <c r="AB85" s="257"/>
      <c r="AC85" s="257"/>
      <c r="AD85" s="257"/>
      <c r="AE85" s="257"/>
      <c r="AF85" s="257"/>
      <c r="AG85" s="257"/>
      <c r="AH85" s="257"/>
      <c r="AI85" s="257"/>
      <c r="AJ85" s="257"/>
      <c r="AK85" s="62"/>
      <c r="AL85" s="62"/>
      <c r="AM85" s="62"/>
      <c r="AN85" s="62"/>
      <c r="AO85" s="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8" t="str">
        <f>IF(AN8= "","",AN8)</f>
        <v>15.8.2022</v>
      </c>
      <c r="AN87" s="258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59" t="str">
        <f>IF(E17="","",E17)</f>
        <v xml:space="preserve"> </v>
      </c>
      <c r="AN89" s="260"/>
      <c r="AO89" s="260"/>
      <c r="AP89" s="260"/>
      <c r="AQ89" s="35"/>
      <c r="AR89" s="38"/>
      <c r="AS89" s="261" t="s">
        <v>54</v>
      </c>
      <c r="AT89" s="262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59" t="str">
        <f>IF(E20="","",E20)</f>
        <v xml:space="preserve"> </v>
      </c>
      <c r="AN90" s="260"/>
      <c r="AO90" s="260"/>
      <c r="AP90" s="260"/>
      <c r="AQ90" s="35"/>
      <c r="AR90" s="38"/>
      <c r="AS90" s="263"/>
      <c r="AT90" s="264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5"/>
      <c r="AT91" s="266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7" t="s">
        <v>55</v>
      </c>
      <c r="D92" s="268"/>
      <c r="E92" s="268"/>
      <c r="F92" s="268"/>
      <c r="G92" s="268"/>
      <c r="H92" s="72"/>
      <c r="I92" s="269" t="s">
        <v>56</v>
      </c>
      <c r="J92" s="268"/>
      <c r="K92" s="268"/>
      <c r="L92" s="268"/>
      <c r="M92" s="268"/>
      <c r="N92" s="268"/>
      <c r="O92" s="268"/>
      <c r="P92" s="268"/>
      <c r="Q92" s="268"/>
      <c r="R92" s="268"/>
      <c r="S92" s="268"/>
      <c r="T92" s="268"/>
      <c r="U92" s="268"/>
      <c r="V92" s="268"/>
      <c r="W92" s="268"/>
      <c r="X92" s="268"/>
      <c r="Y92" s="268"/>
      <c r="Z92" s="268"/>
      <c r="AA92" s="268"/>
      <c r="AB92" s="268"/>
      <c r="AC92" s="268"/>
      <c r="AD92" s="268"/>
      <c r="AE92" s="268"/>
      <c r="AF92" s="268"/>
      <c r="AG92" s="270" t="s">
        <v>57</v>
      </c>
      <c r="AH92" s="268"/>
      <c r="AI92" s="268"/>
      <c r="AJ92" s="268"/>
      <c r="AK92" s="268"/>
      <c r="AL92" s="268"/>
      <c r="AM92" s="268"/>
      <c r="AN92" s="269" t="s">
        <v>58</v>
      </c>
      <c r="AO92" s="268"/>
      <c r="AP92" s="271"/>
      <c r="AQ92" s="73" t="s">
        <v>59</v>
      </c>
      <c r="AR92" s="38"/>
      <c r="AS92" s="74" t="s">
        <v>60</v>
      </c>
      <c r="AT92" s="75" t="s">
        <v>61</v>
      </c>
      <c r="AU92" s="75" t="s">
        <v>62</v>
      </c>
      <c r="AV92" s="75" t="s">
        <v>63</v>
      </c>
      <c r="AW92" s="75" t="s">
        <v>64</v>
      </c>
      <c r="AX92" s="75" t="s">
        <v>65</v>
      </c>
      <c r="AY92" s="75" t="s">
        <v>66</v>
      </c>
      <c r="AZ92" s="75" t="s">
        <v>67</v>
      </c>
      <c r="BA92" s="75" t="s">
        <v>68</v>
      </c>
      <c r="BB92" s="75" t="s">
        <v>69</v>
      </c>
      <c r="BC92" s="75" t="s">
        <v>70</v>
      </c>
      <c r="BD92" s="76" t="s">
        <v>71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72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5">
        <f>ROUND(SUM(AG95:AG97),2)</f>
        <v>0</v>
      </c>
      <c r="AH94" s="275"/>
      <c r="AI94" s="275"/>
      <c r="AJ94" s="275"/>
      <c r="AK94" s="275"/>
      <c r="AL94" s="275"/>
      <c r="AM94" s="275"/>
      <c r="AN94" s="276">
        <f>SUM(AG94,AT94)</f>
        <v>0</v>
      </c>
      <c r="AO94" s="276"/>
      <c r="AP94" s="276"/>
      <c r="AQ94" s="84" t="s">
        <v>1</v>
      </c>
      <c r="AR94" s="85"/>
      <c r="AS94" s="86">
        <f>ROUND(SUM(AS95:AS97),2)</f>
        <v>0</v>
      </c>
      <c r="AT94" s="87">
        <f>ROUND(SUM(AV94:AW94),2)</f>
        <v>0</v>
      </c>
      <c r="AU94" s="88">
        <f>ROUND(SUM(AU95:AU97),5)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ROUND(SUM(AZ95:AZ97),2)</f>
        <v>0</v>
      </c>
      <c r="BA94" s="87">
        <f>ROUND(SUM(BA95:BA97),2)</f>
        <v>0</v>
      </c>
      <c r="BB94" s="87">
        <f>ROUND(SUM(BB95:BB97),2)</f>
        <v>0</v>
      </c>
      <c r="BC94" s="87">
        <f>ROUND(SUM(BC95:BC97),2)</f>
        <v>0</v>
      </c>
      <c r="BD94" s="89">
        <f>ROUND(SUM(BD95:BD97),2)</f>
        <v>0</v>
      </c>
      <c r="BS94" s="90" t="s">
        <v>73</v>
      </c>
      <c r="BT94" s="90" t="s">
        <v>74</v>
      </c>
      <c r="BU94" s="91" t="s">
        <v>75</v>
      </c>
      <c r="BV94" s="90" t="s">
        <v>76</v>
      </c>
      <c r="BW94" s="90" t="s">
        <v>5</v>
      </c>
      <c r="BX94" s="90" t="s">
        <v>77</v>
      </c>
      <c r="CL94" s="90" t="s">
        <v>1</v>
      </c>
    </row>
    <row r="95" spans="1:91" s="7" customFormat="1" ht="16.5" customHeight="1">
      <c r="A95" s="92" t="s">
        <v>78</v>
      </c>
      <c r="B95" s="93"/>
      <c r="C95" s="94"/>
      <c r="D95" s="274" t="s">
        <v>79</v>
      </c>
      <c r="E95" s="274"/>
      <c r="F95" s="274"/>
      <c r="G95" s="274"/>
      <c r="H95" s="274"/>
      <c r="I95" s="95"/>
      <c r="J95" s="274" t="s">
        <v>80</v>
      </c>
      <c r="K95" s="274"/>
      <c r="L95" s="274"/>
      <c r="M95" s="274"/>
      <c r="N95" s="274"/>
      <c r="O95" s="274"/>
      <c r="P95" s="274"/>
      <c r="Q95" s="274"/>
      <c r="R95" s="274"/>
      <c r="S95" s="274"/>
      <c r="T95" s="274"/>
      <c r="U95" s="274"/>
      <c r="V95" s="274"/>
      <c r="W95" s="274"/>
      <c r="X95" s="274"/>
      <c r="Y95" s="274"/>
      <c r="Z95" s="274"/>
      <c r="AA95" s="274"/>
      <c r="AB95" s="274"/>
      <c r="AC95" s="274"/>
      <c r="AD95" s="274"/>
      <c r="AE95" s="274"/>
      <c r="AF95" s="274"/>
      <c r="AG95" s="272">
        <f>'A01 - Stavební část'!J30</f>
        <v>0</v>
      </c>
      <c r="AH95" s="273"/>
      <c r="AI95" s="273"/>
      <c r="AJ95" s="273"/>
      <c r="AK95" s="273"/>
      <c r="AL95" s="273"/>
      <c r="AM95" s="273"/>
      <c r="AN95" s="272">
        <f>SUM(AG95,AT95)</f>
        <v>0</v>
      </c>
      <c r="AO95" s="273"/>
      <c r="AP95" s="273"/>
      <c r="AQ95" s="96" t="s">
        <v>81</v>
      </c>
      <c r="AR95" s="97"/>
      <c r="AS95" s="98">
        <v>0</v>
      </c>
      <c r="AT95" s="99">
        <f>ROUND(SUM(AV95:AW95),2)</f>
        <v>0</v>
      </c>
      <c r="AU95" s="100">
        <f>'A01 - Stavební část'!P124</f>
        <v>0</v>
      </c>
      <c r="AV95" s="99">
        <f>'A01 - Stavební část'!J33</f>
        <v>0</v>
      </c>
      <c r="AW95" s="99">
        <f>'A01 - Stavební část'!J34</f>
        <v>0</v>
      </c>
      <c r="AX95" s="99">
        <f>'A01 - Stavební část'!J35</f>
        <v>0</v>
      </c>
      <c r="AY95" s="99">
        <f>'A01 - Stavební část'!J36</f>
        <v>0</v>
      </c>
      <c r="AZ95" s="99">
        <f>'A01 - Stavební část'!F33</f>
        <v>0</v>
      </c>
      <c r="BA95" s="99">
        <f>'A01 - Stavební část'!F34</f>
        <v>0</v>
      </c>
      <c r="BB95" s="99">
        <f>'A01 - Stavební část'!F35</f>
        <v>0</v>
      </c>
      <c r="BC95" s="99">
        <f>'A01 - Stavební část'!F36</f>
        <v>0</v>
      </c>
      <c r="BD95" s="101">
        <f>'A01 - Stavební část'!F37</f>
        <v>0</v>
      </c>
      <c r="BT95" s="102" t="s">
        <v>82</v>
      </c>
      <c r="BV95" s="102" t="s">
        <v>76</v>
      </c>
      <c r="BW95" s="102" t="s">
        <v>83</v>
      </c>
      <c r="BX95" s="102" t="s">
        <v>5</v>
      </c>
      <c r="CL95" s="102" t="s">
        <v>1</v>
      </c>
      <c r="CM95" s="102" t="s">
        <v>84</v>
      </c>
    </row>
    <row r="96" spans="1:91" s="7" customFormat="1" ht="16.5" customHeight="1">
      <c r="A96" s="92" t="s">
        <v>78</v>
      </c>
      <c r="B96" s="93"/>
      <c r="C96" s="94"/>
      <c r="D96" s="274" t="s">
        <v>85</v>
      </c>
      <c r="E96" s="274"/>
      <c r="F96" s="274"/>
      <c r="G96" s="274"/>
      <c r="H96" s="274"/>
      <c r="I96" s="95"/>
      <c r="J96" s="274" t="s">
        <v>86</v>
      </c>
      <c r="K96" s="274"/>
      <c r="L96" s="274"/>
      <c r="M96" s="274"/>
      <c r="N96" s="274"/>
      <c r="O96" s="274"/>
      <c r="P96" s="274"/>
      <c r="Q96" s="274"/>
      <c r="R96" s="274"/>
      <c r="S96" s="274"/>
      <c r="T96" s="274"/>
      <c r="U96" s="274"/>
      <c r="V96" s="274"/>
      <c r="W96" s="274"/>
      <c r="X96" s="274"/>
      <c r="Y96" s="274"/>
      <c r="Z96" s="274"/>
      <c r="AA96" s="274"/>
      <c r="AB96" s="274"/>
      <c r="AC96" s="274"/>
      <c r="AD96" s="274"/>
      <c r="AE96" s="274"/>
      <c r="AF96" s="274"/>
      <c r="AG96" s="272">
        <f>'E01 - Elektroinstalace'!J30</f>
        <v>0</v>
      </c>
      <c r="AH96" s="273"/>
      <c r="AI96" s="273"/>
      <c r="AJ96" s="273"/>
      <c r="AK96" s="273"/>
      <c r="AL96" s="273"/>
      <c r="AM96" s="273"/>
      <c r="AN96" s="272">
        <f>SUM(AG96,AT96)</f>
        <v>0</v>
      </c>
      <c r="AO96" s="273"/>
      <c r="AP96" s="273"/>
      <c r="AQ96" s="96" t="s">
        <v>81</v>
      </c>
      <c r="AR96" s="97"/>
      <c r="AS96" s="98">
        <v>0</v>
      </c>
      <c r="AT96" s="99">
        <f>ROUND(SUM(AV96:AW96),2)</f>
        <v>0</v>
      </c>
      <c r="AU96" s="100">
        <f>'E01 - Elektroinstalace'!P120</f>
        <v>0</v>
      </c>
      <c r="AV96" s="99">
        <f>'E01 - Elektroinstalace'!J33</f>
        <v>0</v>
      </c>
      <c r="AW96" s="99">
        <f>'E01 - Elektroinstalace'!J34</f>
        <v>0</v>
      </c>
      <c r="AX96" s="99">
        <f>'E01 - Elektroinstalace'!J35</f>
        <v>0</v>
      </c>
      <c r="AY96" s="99">
        <f>'E01 - Elektroinstalace'!J36</f>
        <v>0</v>
      </c>
      <c r="AZ96" s="99">
        <f>'E01 - Elektroinstalace'!F33</f>
        <v>0</v>
      </c>
      <c r="BA96" s="99">
        <f>'E01 - Elektroinstalace'!F34</f>
        <v>0</v>
      </c>
      <c r="BB96" s="99">
        <f>'E01 - Elektroinstalace'!F35</f>
        <v>0</v>
      </c>
      <c r="BC96" s="99">
        <f>'E01 - Elektroinstalace'!F36</f>
        <v>0</v>
      </c>
      <c r="BD96" s="101">
        <f>'E01 - Elektroinstalace'!F37</f>
        <v>0</v>
      </c>
      <c r="BT96" s="102" t="s">
        <v>82</v>
      </c>
      <c r="BV96" s="102" t="s">
        <v>76</v>
      </c>
      <c r="BW96" s="102" t="s">
        <v>87</v>
      </c>
      <c r="BX96" s="102" t="s">
        <v>5</v>
      </c>
      <c r="CL96" s="102" t="s">
        <v>1</v>
      </c>
      <c r="CM96" s="102" t="s">
        <v>84</v>
      </c>
    </row>
    <row r="97" spans="1:91" s="7" customFormat="1" ht="16.5" customHeight="1">
      <c r="A97" s="92" t="s">
        <v>78</v>
      </c>
      <c r="B97" s="93"/>
      <c r="C97" s="94"/>
      <c r="D97" s="274" t="s">
        <v>88</v>
      </c>
      <c r="E97" s="274"/>
      <c r="F97" s="274"/>
      <c r="G97" s="274"/>
      <c r="H97" s="274"/>
      <c r="I97" s="95"/>
      <c r="J97" s="274" t="s">
        <v>89</v>
      </c>
      <c r="K97" s="274"/>
      <c r="L97" s="274"/>
      <c r="M97" s="274"/>
      <c r="N97" s="274"/>
      <c r="O97" s="274"/>
      <c r="P97" s="274"/>
      <c r="Q97" s="274"/>
      <c r="R97" s="274"/>
      <c r="S97" s="274"/>
      <c r="T97" s="274"/>
      <c r="U97" s="274"/>
      <c r="V97" s="274"/>
      <c r="W97" s="274"/>
      <c r="X97" s="274"/>
      <c r="Y97" s="274"/>
      <c r="Z97" s="274"/>
      <c r="AA97" s="274"/>
      <c r="AB97" s="274"/>
      <c r="AC97" s="274"/>
      <c r="AD97" s="274"/>
      <c r="AE97" s="274"/>
      <c r="AF97" s="274"/>
      <c r="AG97" s="272">
        <f>'O01 - Ostatní a vedlejší ...'!J30</f>
        <v>0</v>
      </c>
      <c r="AH97" s="273"/>
      <c r="AI97" s="273"/>
      <c r="AJ97" s="273"/>
      <c r="AK97" s="273"/>
      <c r="AL97" s="273"/>
      <c r="AM97" s="273"/>
      <c r="AN97" s="272">
        <f>SUM(AG97,AT97)</f>
        <v>0</v>
      </c>
      <c r="AO97" s="273"/>
      <c r="AP97" s="273"/>
      <c r="AQ97" s="96" t="s">
        <v>81</v>
      </c>
      <c r="AR97" s="97"/>
      <c r="AS97" s="103">
        <v>0</v>
      </c>
      <c r="AT97" s="104">
        <f>ROUND(SUM(AV97:AW97),2)</f>
        <v>0</v>
      </c>
      <c r="AU97" s="105">
        <f>'O01 - Ostatní a vedlejší ...'!P118</f>
        <v>0</v>
      </c>
      <c r="AV97" s="104">
        <f>'O01 - Ostatní a vedlejší ...'!J33</f>
        <v>0</v>
      </c>
      <c r="AW97" s="104">
        <f>'O01 - Ostatní a vedlejší ...'!J34</f>
        <v>0</v>
      </c>
      <c r="AX97" s="104">
        <f>'O01 - Ostatní a vedlejší ...'!J35</f>
        <v>0</v>
      </c>
      <c r="AY97" s="104">
        <f>'O01 - Ostatní a vedlejší ...'!J36</f>
        <v>0</v>
      </c>
      <c r="AZ97" s="104">
        <f>'O01 - Ostatní a vedlejší ...'!F33</f>
        <v>0</v>
      </c>
      <c r="BA97" s="104">
        <f>'O01 - Ostatní a vedlejší ...'!F34</f>
        <v>0</v>
      </c>
      <c r="BB97" s="104">
        <f>'O01 - Ostatní a vedlejší ...'!F35</f>
        <v>0</v>
      </c>
      <c r="BC97" s="104">
        <f>'O01 - Ostatní a vedlejší ...'!F36</f>
        <v>0</v>
      </c>
      <c r="BD97" s="106">
        <f>'O01 - Ostatní a vedlejší ...'!F37</f>
        <v>0</v>
      </c>
      <c r="BT97" s="102" t="s">
        <v>82</v>
      </c>
      <c r="BV97" s="102" t="s">
        <v>76</v>
      </c>
      <c r="BW97" s="102" t="s">
        <v>90</v>
      </c>
      <c r="BX97" s="102" t="s">
        <v>5</v>
      </c>
      <c r="CL97" s="102" t="s">
        <v>1</v>
      </c>
      <c r="CM97" s="102" t="s">
        <v>84</v>
      </c>
    </row>
    <row r="98" spans="1:91" s="2" customFormat="1" ht="30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  <row r="99" spans="1:9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  <c r="AC99" s="54"/>
      <c r="AD99" s="54"/>
      <c r="AE99" s="54"/>
      <c r="AF99" s="54"/>
      <c r="AG99" s="54"/>
      <c r="AH99" s="54"/>
      <c r="AI99" s="54"/>
      <c r="AJ99" s="54"/>
      <c r="AK99" s="54"/>
      <c r="AL99" s="54"/>
      <c r="AM99" s="54"/>
      <c r="AN99" s="54"/>
      <c r="AO99" s="54"/>
      <c r="AP99" s="54"/>
      <c r="AQ99" s="54"/>
      <c r="AR99" s="38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</row>
  </sheetData>
  <sheetProtection algorithmName="SHA-512" hashValue="ZHEP4PFXF0NY6HPEX8rmIV1exIz0wNm1Ry6v4PkyOQoS1hW5/+0c842NJVLkJ86sKhQ0jpiZm8/zztMB3X/txQ==" saltValue="4vE7OVyyfl/FTMz5wVJ7qwVhwX0S+DaghL63asVoobV5KbNOqzl9V4H2qmCABPj45JquMAwvk/sVunTooT59qg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A01 - Stavební část'!C2" display="/"/>
    <hyperlink ref="A96" location="'E01 - Elektroinstalace'!C2" display="/"/>
    <hyperlink ref="A97" location="'O01 - Ostatní a vedlejš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2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83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>
      <c r="B4" s="19"/>
      <c r="D4" s="109" t="s">
        <v>91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Eon Žatec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11" t="s">
        <v>92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93</v>
      </c>
      <c r="F9" s="281"/>
      <c r="G9" s="281"/>
      <c r="H9" s="28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15.8.2022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4" t="s">
        <v>1</v>
      </c>
      <c r="F27" s="284"/>
      <c r="G27" s="284"/>
      <c r="H27" s="28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38</v>
      </c>
      <c r="E33" s="111" t="s">
        <v>39</v>
      </c>
      <c r="F33" s="122">
        <f>ROUND((SUM(BE124:BE324)),  2)</f>
        <v>0</v>
      </c>
      <c r="G33" s="33"/>
      <c r="H33" s="33"/>
      <c r="I33" s="123">
        <v>0.21</v>
      </c>
      <c r="J33" s="122">
        <f>ROUND(((SUM(BE124:BE324))*I33),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40</v>
      </c>
      <c r="F34" s="122">
        <f>ROUND((SUM(BF124:BF324)),  2)</f>
        <v>0</v>
      </c>
      <c r="G34" s="33"/>
      <c r="H34" s="33"/>
      <c r="I34" s="123">
        <v>0.15</v>
      </c>
      <c r="J34" s="122">
        <f>ROUND(((SUM(BF124:BF324))*I34),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41</v>
      </c>
      <c r="F35" s="122">
        <f>ROUND((SUM(BG124:BG324)),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42</v>
      </c>
      <c r="F36" s="122">
        <f>ROUND((SUM(BH124:BH324)),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43</v>
      </c>
      <c r="F37" s="122">
        <f>ROUND((SUM(BI124:BI324)),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5" t="str">
        <f>E7</f>
        <v>Eon Žatec</v>
      </c>
      <c r="F85" s="286"/>
      <c r="G85" s="286"/>
      <c r="H85" s="28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92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6" t="str">
        <f>E9</f>
        <v>A01 - Stavební část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15.8.2022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95</v>
      </c>
      <c r="D94" s="143"/>
      <c r="E94" s="143"/>
      <c r="F94" s="143"/>
      <c r="G94" s="143"/>
      <c r="H94" s="143"/>
      <c r="I94" s="143"/>
      <c r="J94" s="144" t="s">
        <v>96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97</v>
      </c>
      <c r="D96" s="35"/>
      <c r="E96" s="35"/>
      <c r="F96" s="35"/>
      <c r="G96" s="35"/>
      <c r="H96" s="35"/>
      <c r="I96" s="35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98</v>
      </c>
    </row>
    <row r="97" spans="1:31" s="9" customFormat="1" ht="24.95" customHeight="1">
      <c r="B97" s="146"/>
      <c r="C97" s="147"/>
      <c r="D97" s="148" t="s">
        <v>99</v>
      </c>
      <c r="E97" s="149"/>
      <c r="F97" s="149"/>
      <c r="G97" s="149"/>
      <c r="H97" s="149"/>
      <c r="I97" s="149"/>
      <c r="J97" s="150">
        <f>J125</f>
        <v>0</v>
      </c>
      <c r="K97" s="147"/>
      <c r="L97" s="151"/>
    </row>
    <row r="98" spans="1:31" s="9" customFormat="1" ht="24.95" customHeight="1">
      <c r="B98" s="146"/>
      <c r="C98" s="147"/>
      <c r="D98" s="148" t="s">
        <v>100</v>
      </c>
      <c r="E98" s="149"/>
      <c r="F98" s="149"/>
      <c r="G98" s="149"/>
      <c r="H98" s="149"/>
      <c r="I98" s="149"/>
      <c r="J98" s="150">
        <f>J198</f>
        <v>0</v>
      </c>
      <c r="K98" s="147"/>
      <c r="L98" s="151"/>
    </row>
    <row r="99" spans="1:31" s="9" customFormat="1" ht="24.95" customHeight="1">
      <c r="B99" s="146"/>
      <c r="C99" s="147"/>
      <c r="D99" s="148" t="s">
        <v>101</v>
      </c>
      <c r="E99" s="149"/>
      <c r="F99" s="149"/>
      <c r="G99" s="149"/>
      <c r="H99" s="149"/>
      <c r="I99" s="149"/>
      <c r="J99" s="150">
        <f>J218</f>
        <v>0</v>
      </c>
      <c r="K99" s="147"/>
      <c r="L99" s="151"/>
    </row>
    <row r="100" spans="1:31" s="9" customFormat="1" ht="24.95" customHeight="1">
      <c r="B100" s="146"/>
      <c r="C100" s="147"/>
      <c r="D100" s="148" t="s">
        <v>102</v>
      </c>
      <c r="E100" s="149"/>
      <c r="F100" s="149"/>
      <c r="G100" s="149"/>
      <c r="H100" s="149"/>
      <c r="I100" s="149"/>
      <c r="J100" s="150">
        <f>J267</f>
        <v>0</v>
      </c>
      <c r="K100" s="147"/>
      <c r="L100" s="151"/>
    </row>
    <row r="101" spans="1:31" s="9" customFormat="1" ht="24.95" customHeight="1">
      <c r="B101" s="146"/>
      <c r="C101" s="147"/>
      <c r="D101" s="148" t="s">
        <v>103</v>
      </c>
      <c r="E101" s="149"/>
      <c r="F101" s="149"/>
      <c r="G101" s="149"/>
      <c r="H101" s="149"/>
      <c r="I101" s="149"/>
      <c r="J101" s="150">
        <f>J306</f>
        <v>0</v>
      </c>
      <c r="K101" s="147"/>
      <c r="L101" s="151"/>
    </row>
    <row r="102" spans="1:31" s="9" customFormat="1" ht="24.95" customHeight="1">
      <c r="B102" s="146"/>
      <c r="C102" s="147"/>
      <c r="D102" s="148" t="s">
        <v>104</v>
      </c>
      <c r="E102" s="149"/>
      <c r="F102" s="149"/>
      <c r="G102" s="149"/>
      <c r="H102" s="149"/>
      <c r="I102" s="149"/>
      <c r="J102" s="150">
        <f>J314</f>
        <v>0</v>
      </c>
      <c r="K102" s="147"/>
      <c r="L102" s="151"/>
    </row>
    <row r="103" spans="1:31" s="9" customFormat="1" ht="24.95" customHeight="1">
      <c r="B103" s="146"/>
      <c r="C103" s="147"/>
      <c r="D103" s="148" t="s">
        <v>105</v>
      </c>
      <c r="E103" s="149"/>
      <c r="F103" s="149"/>
      <c r="G103" s="149"/>
      <c r="H103" s="149"/>
      <c r="I103" s="149"/>
      <c r="J103" s="150">
        <f>J316</f>
        <v>0</v>
      </c>
      <c r="K103" s="147"/>
      <c r="L103" s="151"/>
    </row>
    <row r="104" spans="1:31" s="9" customFormat="1" ht="24.95" customHeight="1">
      <c r="B104" s="146"/>
      <c r="C104" s="147"/>
      <c r="D104" s="148" t="s">
        <v>106</v>
      </c>
      <c r="E104" s="149"/>
      <c r="F104" s="149"/>
      <c r="G104" s="149"/>
      <c r="H104" s="149"/>
      <c r="I104" s="149"/>
      <c r="J104" s="150">
        <f>J320</f>
        <v>0</v>
      </c>
      <c r="K104" s="147"/>
      <c r="L104" s="151"/>
    </row>
    <row r="105" spans="1:31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107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85" t="str">
        <f>E7</f>
        <v>Eon Žatec</v>
      </c>
      <c r="F114" s="286"/>
      <c r="G114" s="286"/>
      <c r="H114" s="286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92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56" t="str">
        <f>E9</f>
        <v>A01 - Stavební část</v>
      </c>
      <c r="F116" s="287"/>
      <c r="G116" s="287"/>
      <c r="H116" s="287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 xml:space="preserve"> </v>
      </c>
      <c r="G118" s="35"/>
      <c r="H118" s="35"/>
      <c r="I118" s="28" t="s">
        <v>22</v>
      </c>
      <c r="J118" s="65" t="str">
        <f>IF(J12="","",J12)</f>
        <v>15.8.2022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5"/>
      <c r="E120" s="35"/>
      <c r="F120" s="26" t="str">
        <f>E15</f>
        <v xml:space="preserve"> </v>
      </c>
      <c r="G120" s="35"/>
      <c r="H120" s="35"/>
      <c r="I120" s="28" t="s">
        <v>29</v>
      </c>
      <c r="J120" s="31" t="str">
        <f>E21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27</v>
      </c>
      <c r="D121" s="35"/>
      <c r="E121" s="35"/>
      <c r="F121" s="26" t="str">
        <f>IF(E18="","",E18)</f>
        <v>Vyplň údaj</v>
      </c>
      <c r="G121" s="35"/>
      <c r="H121" s="35"/>
      <c r="I121" s="28" t="s">
        <v>31</v>
      </c>
      <c r="J121" s="31" t="str">
        <f>E24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0" customFormat="1" ht="29.25" customHeight="1">
      <c r="A123" s="152"/>
      <c r="B123" s="153"/>
      <c r="C123" s="154" t="s">
        <v>108</v>
      </c>
      <c r="D123" s="155" t="s">
        <v>59</v>
      </c>
      <c r="E123" s="155" t="s">
        <v>55</v>
      </c>
      <c r="F123" s="155" t="s">
        <v>56</v>
      </c>
      <c r="G123" s="155" t="s">
        <v>109</v>
      </c>
      <c r="H123" s="155" t="s">
        <v>110</v>
      </c>
      <c r="I123" s="155" t="s">
        <v>111</v>
      </c>
      <c r="J123" s="156" t="s">
        <v>96</v>
      </c>
      <c r="K123" s="157" t="s">
        <v>112</v>
      </c>
      <c r="L123" s="158"/>
      <c r="M123" s="74" t="s">
        <v>1</v>
      </c>
      <c r="N123" s="75" t="s">
        <v>38</v>
      </c>
      <c r="O123" s="75" t="s">
        <v>113</v>
      </c>
      <c r="P123" s="75" t="s">
        <v>114</v>
      </c>
      <c r="Q123" s="75" t="s">
        <v>115</v>
      </c>
      <c r="R123" s="75" t="s">
        <v>116</v>
      </c>
      <c r="S123" s="75" t="s">
        <v>117</v>
      </c>
      <c r="T123" s="76" t="s">
        <v>118</v>
      </c>
      <c r="U123" s="152"/>
      <c r="V123" s="152"/>
      <c r="W123" s="152"/>
      <c r="X123" s="152"/>
      <c r="Y123" s="152"/>
      <c r="Z123" s="152"/>
      <c r="AA123" s="152"/>
      <c r="AB123" s="152"/>
      <c r="AC123" s="152"/>
      <c r="AD123" s="152"/>
      <c r="AE123" s="152"/>
    </row>
    <row r="124" spans="1:65" s="2" customFormat="1" ht="22.9" customHeight="1">
      <c r="A124" s="33"/>
      <c r="B124" s="34"/>
      <c r="C124" s="81" t="s">
        <v>119</v>
      </c>
      <c r="D124" s="35"/>
      <c r="E124" s="35"/>
      <c r="F124" s="35"/>
      <c r="G124" s="35"/>
      <c r="H124" s="35"/>
      <c r="I124" s="35"/>
      <c r="J124" s="159">
        <f>BK124</f>
        <v>0</v>
      </c>
      <c r="K124" s="35"/>
      <c r="L124" s="38"/>
      <c r="M124" s="77"/>
      <c r="N124" s="160"/>
      <c r="O124" s="78"/>
      <c r="P124" s="161">
        <f>P125+P198+P218+P267+P306+P314+P316+P320</f>
        <v>0</v>
      </c>
      <c r="Q124" s="78"/>
      <c r="R124" s="161">
        <f>R125+R198+R218+R267+R306+R314+R316+R320</f>
        <v>0</v>
      </c>
      <c r="S124" s="78"/>
      <c r="T124" s="162">
        <f>T125+T198+T218+T267+T306+T314+T316+T320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73</v>
      </c>
      <c r="AU124" s="16" t="s">
        <v>98</v>
      </c>
      <c r="BK124" s="163">
        <f>BK125+BK198+BK218+BK267+BK306+BK314+BK316+BK320</f>
        <v>0</v>
      </c>
    </row>
    <row r="125" spans="1:65" s="11" customFormat="1" ht="25.9" customHeight="1">
      <c r="B125" s="164"/>
      <c r="C125" s="165"/>
      <c r="D125" s="166" t="s">
        <v>73</v>
      </c>
      <c r="E125" s="167" t="s">
        <v>82</v>
      </c>
      <c r="F125" s="167" t="s">
        <v>120</v>
      </c>
      <c r="G125" s="165"/>
      <c r="H125" s="165"/>
      <c r="I125" s="168"/>
      <c r="J125" s="169">
        <f>BK125</f>
        <v>0</v>
      </c>
      <c r="K125" s="165"/>
      <c r="L125" s="170"/>
      <c r="M125" s="171"/>
      <c r="N125" s="172"/>
      <c r="O125" s="172"/>
      <c r="P125" s="173">
        <f>SUM(P126:P197)</f>
        <v>0</v>
      </c>
      <c r="Q125" s="172"/>
      <c r="R125" s="173">
        <f>SUM(R126:R197)</f>
        <v>0</v>
      </c>
      <c r="S125" s="172"/>
      <c r="T125" s="174">
        <f>SUM(T126:T197)</f>
        <v>0</v>
      </c>
      <c r="AR125" s="175" t="s">
        <v>82</v>
      </c>
      <c r="AT125" s="176" t="s">
        <v>73</v>
      </c>
      <c r="AU125" s="176" t="s">
        <v>74</v>
      </c>
      <c r="AY125" s="175" t="s">
        <v>121</v>
      </c>
      <c r="BK125" s="177">
        <f>SUM(BK126:BK197)</f>
        <v>0</v>
      </c>
    </row>
    <row r="126" spans="1:65" s="2" customFormat="1" ht="21.75" customHeight="1">
      <c r="A126" s="33"/>
      <c r="B126" s="34"/>
      <c r="C126" s="178" t="s">
        <v>82</v>
      </c>
      <c r="D126" s="178" t="s">
        <v>122</v>
      </c>
      <c r="E126" s="179" t="s">
        <v>123</v>
      </c>
      <c r="F126" s="180" t="s">
        <v>124</v>
      </c>
      <c r="G126" s="181" t="s">
        <v>125</v>
      </c>
      <c r="H126" s="182">
        <v>2.7080000000000002</v>
      </c>
      <c r="I126" s="183"/>
      <c r="J126" s="184">
        <f>ROUND(I126*H126,2)</f>
        <v>0</v>
      </c>
      <c r="K126" s="185"/>
      <c r="L126" s="38"/>
      <c r="M126" s="186" t="s">
        <v>1</v>
      </c>
      <c r="N126" s="187" t="s">
        <v>39</v>
      </c>
      <c r="O126" s="70"/>
      <c r="P126" s="188">
        <f>O126*H126</f>
        <v>0</v>
      </c>
      <c r="Q126" s="188">
        <v>0</v>
      </c>
      <c r="R126" s="188">
        <f>Q126*H126</f>
        <v>0</v>
      </c>
      <c r="S126" s="188">
        <v>0</v>
      </c>
      <c r="T126" s="189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0" t="s">
        <v>126</v>
      </c>
      <c r="AT126" s="190" t="s">
        <v>122</v>
      </c>
      <c r="AU126" s="190" t="s">
        <v>82</v>
      </c>
      <c r="AY126" s="16" t="s">
        <v>121</v>
      </c>
      <c r="BE126" s="191">
        <f>IF(N126="základní",J126,0)</f>
        <v>0</v>
      </c>
      <c r="BF126" s="191">
        <f>IF(N126="snížená",J126,0)</f>
        <v>0</v>
      </c>
      <c r="BG126" s="191">
        <f>IF(N126="zákl. přenesená",J126,0)</f>
        <v>0</v>
      </c>
      <c r="BH126" s="191">
        <f>IF(N126="sníž. přenesená",J126,0)</f>
        <v>0</v>
      </c>
      <c r="BI126" s="191">
        <f>IF(N126="nulová",J126,0)</f>
        <v>0</v>
      </c>
      <c r="BJ126" s="16" t="s">
        <v>82</v>
      </c>
      <c r="BK126" s="191">
        <f>ROUND(I126*H126,2)</f>
        <v>0</v>
      </c>
      <c r="BL126" s="16" t="s">
        <v>126</v>
      </c>
      <c r="BM126" s="190" t="s">
        <v>84</v>
      </c>
    </row>
    <row r="127" spans="1:65" s="2" customFormat="1" ht="19.5">
      <c r="A127" s="33"/>
      <c r="B127" s="34"/>
      <c r="C127" s="35"/>
      <c r="D127" s="192" t="s">
        <v>127</v>
      </c>
      <c r="E127" s="35"/>
      <c r="F127" s="193" t="s">
        <v>128</v>
      </c>
      <c r="G127" s="35"/>
      <c r="H127" s="35"/>
      <c r="I127" s="194"/>
      <c r="J127" s="35"/>
      <c r="K127" s="35"/>
      <c r="L127" s="38"/>
      <c r="M127" s="195"/>
      <c r="N127" s="196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127</v>
      </c>
      <c r="AU127" s="16" t="s">
        <v>82</v>
      </c>
    </row>
    <row r="128" spans="1:65" s="12" customFormat="1" ht="11.25">
      <c r="B128" s="197"/>
      <c r="C128" s="198"/>
      <c r="D128" s="192" t="s">
        <v>129</v>
      </c>
      <c r="E128" s="199" t="s">
        <v>1</v>
      </c>
      <c r="F128" s="200" t="s">
        <v>130</v>
      </c>
      <c r="G128" s="198"/>
      <c r="H128" s="199" t="s">
        <v>1</v>
      </c>
      <c r="I128" s="201"/>
      <c r="J128" s="198"/>
      <c r="K128" s="198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129</v>
      </c>
      <c r="AU128" s="206" t="s">
        <v>82</v>
      </c>
      <c r="AV128" s="12" t="s">
        <v>82</v>
      </c>
      <c r="AW128" s="12" t="s">
        <v>30</v>
      </c>
      <c r="AX128" s="12" t="s">
        <v>74</v>
      </c>
      <c r="AY128" s="206" t="s">
        <v>121</v>
      </c>
    </row>
    <row r="129" spans="1:65" s="13" customFormat="1" ht="11.25">
      <c r="B129" s="207"/>
      <c r="C129" s="208"/>
      <c r="D129" s="192" t="s">
        <v>129</v>
      </c>
      <c r="E129" s="209" t="s">
        <v>1</v>
      </c>
      <c r="F129" s="210" t="s">
        <v>131</v>
      </c>
      <c r="G129" s="208"/>
      <c r="H129" s="211">
        <v>0.42799999999999999</v>
      </c>
      <c r="I129" s="212"/>
      <c r="J129" s="208"/>
      <c r="K129" s="208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129</v>
      </c>
      <c r="AU129" s="217" t="s">
        <v>82</v>
      </c>
      <c r="AV129" s="13" t="s">
        <v>84</v>
      </c>
      <c r="AW129" s="13" t="s">
        <v>30</v>
      </c>
      <c r="AX129" s="13" t="s">
        <v>74</v>
      </c>
      <c r="AY129" s="217" t="s">
        <v>121</v>
      </c>
    </row>
    <row r="130" spans="1:65" s="13" customFormat="1" ht="11.25">
      <c r="B130" s="207"/>
      <c r="C130" s="208"/>
      <c r="D130" s="192" t="s">
        <v>129</v>
      </c>
      <c r="E130" s="209" t="s">
        <v>1</v>
      </c>
      <c r="F130" s="210" t="s">
        <v>132</v>
      </c>
      <c r="G130" s="208"/>
      <c r="H130" s="211">
        <v>1.829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129</v>
      </c>
      <c r="AU130" s="217" t="s">
        <v>82</v>
      </c>
      <c r="AV130" s="13" t="s">
        <v>84</v>
      </c>
      <c r="AW130" s="13" t="s">
        <v>30</v>
      </c>
      <c r="AX130" s="13" t="s">
        <v>74</v>
      </c>
      <c r="AY130" s="217" t="s">
        <v>121</v>
      </c>
    </row>
    <row r="131" spans="1:65" s="14" customFormat="1" ht="11.25">
      <c r="B131" s="218"/>
      <c r="C131" s="219"/>
      <c r="D131" s="192" t="s">
        <v>129</v>
      </c>
      <c r="E131" s="220" t="s">
        <v>1</v>
      </c>
      <c r="F131" s="221" t="s">
        <v>133</v>
      </c>
      <c r="G131" s="219"/>
      <c r="H131" s="222">
        <v>2.2570000000000001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129</v>
      </c>
      <c r="AU131" s="228" t="s">
        <v>82</v>
      </c>
      <c r="AV131" s="14" t="s">
        <v>126</v>
      </c>
      <c r="AW131" s="14" t="s">
        <v>30</v>
      </c>
      <c r="AX131" s="14" t="s">
        <v>82</v>
      </c>
      <c r="AY131" s="228" t="s">
        <v>121</v>
      </c>
    </row>
    <row r="132" spans="1:65" s="13" customFormat="1" ht="11.25">
      <c r="B132" s="207"/>
      <c r="C132" s="208"/>
      <c r="D132" s="192" t="s">
        <v>129</v>
      </c>
      <c r="E132" s="208"/>
      <c r="F132" s="210" t="s">
        <v>134</v>
      </c>
      <c r="G132" s="208"/>
      <c r="H132" s="211">
        <v>2.7080000000000002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129</v>
      </c>
      <c r="AU132" s="217" t="s">
        <v>82</v>
      </c>
      <c r="AV132" s="13" t="s">
        <v>84</v>
      </c>
      <c r="AW132" s="13" t="s">
        <v>4</v>
      </c>
      <c r="AX132" s="13" t="s">
        <v>82</v>
      </c>
      <c r="AY132" s="217" t="s">
        <v>121</v>
      </c>
    </row>
    <row r="133" spans="1:65" s="2" customFormat="1" ht="16.5" customHeight="1">
      <c r="A133" s="33"/>
      <c r="B133" s="34"/>
      <c r="C133" s="178" t="s">
        <v>84</v>
      </c>
      <c r="D133" s="178" t="s">
        <v>122</v>
      </c>
      <c r="E133" s="179" t="s">
        <v>135</v>
      </c>
      <c r="F133" s="180" t="s">
        <v>136</v>
      </c>
      <c r="G133" s="181" t="s">
        <v>125</v>
      </c>
      <c r="H133" s="182">
        <v>12.304</v>
      </c>
      <c r="I133" s="183"/>
      <c r="J133" s="184">
        <f>ROUND(I133*H133,2)</f>
        <v>0</v>
      </c>
      <c r="K133" s="185"/>
      <c r="L133" s="38"/>
      <c r="M133" s="186" t="s">
        <v>1</v>
      </c>
      <c r="N133" s="187" t="s">
        <v>39</v>
      </c>
      <c r="O133" s="70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0" t="s">
        <v>126</v>
      </c>
      <c r="AT133" s="190" t="s">
        <v>122</v>
      </c>
      <c r="AU133" s="190" t="s">
        <v>82</v>
      </c>
      <c r="AY133" s="16" t="s">
        <v>121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6" t="s">
        <v>82</v>
      </c>
      <c r="BK133" s="191">
        <f>ROUND(I133*H133,2)</f>
        <v>0</v>
      </c>
      <c r="BL133" s="16" t="s">
        <v>126</v>
      </c>
      <c r="BM133" s="190" t="s">
        <v>126</v>
      </c>
    </row>
    <row r="134" spans="1:65" s="12" customFormat="1" ht="11.25">
      <c r="B134" s="197"/>
      <c r="C134" s="198"/>
      <c r="D134" s="192" t="s">
        <v>129</v>
      </c>
      <c r="E134" s="199" t="s">
        <v>1</v>
      </c>
      <c r="F134" s="200" t="s">
        <v>130</v>
      </c>
      <c r="G134" s="198"/>
      <c r="H134" s="199" t="s">
        <v>1</v>
      </c>
      <c r="I134" s="201"/>
      <c r="J134" s="198"/>
      <c r="K134" s="198"/>
      <c r="L134" s="202"/>
      <c r="M134" s="203"/>
      <c r="N134" s="204"/>
      <c r="O134" s="204"/>
      <c r="P134" s="204"/>
      <c r="Q134" s="204"/>
      <c r="R134" s="204"/>
      <c r="S134" s="204"/>
      <c r="T134" s="205"/>
      <c r="AT134" s="206" t="s">
        <v>129</v>
      </c>
      <c r="AU134" s="206" t="s">
        <v>82</v>
      </c>
      <c r="AV134" s="12" t="s">
        <v>82</v>
      </c>
      <c r="AW134" s="12" t="s">
        <v>30</v>
      </c>
      <c r="AX134" s="12" t="s">
        <v>74</v>
      </c>
      <c r="AY134" s="206" t="s">
        <v>121</v>
      </c>
    </row>
    <row r="135" spans="1:65" s="13" customFormat="1" ht="11.25">
      <c r="B135" s="207"/>
      <c r="C135" s="208"/>
      <c r="D135" s="192" t="s">
        <v>129</v>
      </c>
      <c r="E135" s="209" t="s">
        <v>1</v>
      </c>
      <c r="F135" s="210" t="s">
        <v>137</v>
      </c>
      <c r="G135" s="208"/>
      <c r="H135" s="211">
        <v>0.64100000000000001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129</v>
      </c>
      <c r="AU135" s="217" t="s">
        <v>82</v>
      </c>
      <c r="AV135" s="13" t="s">
        <v>84</v>
      </c>
      <c r="AW135" s="13" t="s">
        <v>30</v>
      </c>
      <c r="AX135" s="13" t="s">
        <v>74</v>
      </c>
      <c r="AY135" s="217" t="s">
        <v>121</v>
      </c>
    </row>
    <row r="136" spans="1:65" s="13" customFormat="1" ht="11.25">
      <c r="B136" s="207"/>
      <c r="C136" s="208"/>
      <c r="D136" s="192" t="s">
        <v>129</v>
      </c>
      <c r="E136" s="209" t="s">
        <v>1</v>
      </c>
      <c r="F136" s="210" t="s">
        <v>138</v>
      </c>
      <c r="G136" s="208"/>
      <c r="H136" s="211">
        <v>9.8740000000000006</v>
      </c>
      <c r="I136" s="212"/>
      <c r="J136" s="208"/>
      <c r="K136" s="208"/>
      <c r="L136" s="213"/>
      <c r="M136" s="214"/>
      <c r="N136" s="215"/>
      <c r="O136" s="215"/>
      <c r="P136" s="215"/>
      <c r="Q136" s="215"/>
      <c r="R136" s="215"/>
      <c r="S136" s="215"/>
      <c r="T136" s="216"/>
      <c r="AT136" s="217" t="s">
        <v>129</v>
      </c>
      <c r="AU136" s="217" t="s">
        <v>82</v>
      </c>
      <c r="AV136" s="13" t="s">
        <v>84</v>
      </c>
      <c r="AW136" s="13" t="s">
        <v>30</v>
      </c>
      <c r="AX136" s="13" t="s">
        <v>74</v>
      </c>
      <c r="AY136" s="217" t="s">
        <v>121</v>
      </c>
    </row>
    <row r="137" spans="1:65" s="12" customFormat="1" ht="11.25">
      <c r="B137" s="197"/>
      <c r="C137" s="198"/>
      <c r="D137" s="192" t="s">
        <v>129</v>
      </c>
      <c r="E137" s="199" t="s">
        <v>1</v>
      </c>
      <c r="F137" s="200" t="s">
        <v>139</v>
      </c>
      <c r="G137" s="198"/>
      <c r="H137" s="199" t="s">
        <v>1</v>
      </c>
      <c r="I137" s="201"/>
      <c r="J137" s="198"/>
      <c r="K137" s="198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129</v>
      </c>
      <c r="AU137" s="206" t="s">
        <v>82</v>
      </c>
      <c r="AV137" s="12" t="s">
        <v>82</v>
      </c>
      <c r="AW137" s="12" t="s">
        <v>30</v>
      </c>
      <c r="AX137" s="12" t="s">
        <v>74</v>
      </c>
      <c r="AY137" s="206" t="s">
        <v>121</v>
      </c>
    </row>
    <row r="138" spans="1:65" s="13" customFormat="1" ht="11.25">
      <c r="B138" s="207"/>
      <c r="C138" s="208"/>
      <c r="D138" s="192" t="s">
        <v>129</v>
      </c>
      <c r="E138" s="209" t="s">
        <v>1</v>
      </c>
      <c r="F138" s="210" t="s">
        <v>140</v>
      </c>
      <c r="G138" s="208"/>
      <c r="H138" s="211">
        <v>0.6</v>
      </c>
      <c r="I138" s="212"/>
      <c r="J138" s="208"/>
      <c r="K138" s="208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129</v>
      </c>
      <c r="AU138" s="217" t="s">
        <v>82</v>
      </c>
      <c r="AV138" s="13" t="s">
        <v>84</v>
      </c>
      <c r="AW138" s="13" t="s">
        <v>30</v>
      </c>
      <c r="AX138" s="13" t="s">
        <v>74</v>
      </c>
      <c r="AY138" s="217" t="s">
        <v>121</v>
      </c>
    </row>
    <row r="139" spans="1:65" s="13" customFormat="1" ht="11.25">
      <c r="B139" s="207"/>
      <c r="C139" s="208"/>
      <c r="D139" s="192" t="s">
        <v>129</v>
      </c>
      <c r="E139" s="209" t="s">
        <v>1</v>
      </c>
      <c r="F139" s="210" t="s">
        <v>141</v>
      </c>
      <c r="G139" s="208"/>
      <c r="H139" s="211">
        <v>0.14399999999999999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129</v>
      </c>
      <c r="AU139" s="217" t="s">
        <v>82</v>
      </c>
      <c r="AV139" s="13" t="s">
        <v>84</v>
      </c>
      <c r="AW139" s="13" t="s">
        <v>30</v>
      </c>
      <c r="AX139" s="13" t="s">
        <v>74</v>
      </c>
      <c r="AY139" s="217" t="s">
        <v>121</v>
      </c>
    </row>
    <row r="140" spans="1:65" s="13" customFormat="1" ht="11.25">
      <c r="B140" s="207"/>
      <c r="C140" s="208"/>
      <c r="D140" s="192" t="s">
        <v>129</v>
      </c>
      <c r="E140" s="209" t="s">
        <v>1</v>
      </c>
      <c r="F140" s="210" t="s">
        <v>142</v>
      </c>
      <c r="G140" s="208"/>
      <c r="H140" s="211">
        <v>1</v>
      </c>
      <c r="I140" s="212"/>
      <c r="J140" s="208"/>
      <c r="K140" s="208"/>
      <c r="L140" s="213"/>
      <c r="M140" s="214"/>
      <c r="N140" s="215"/>
      <c r="O140" s="215"/>
      <c r="P140" s="215"/>
      <c r="Q140" s="215"/>
      <c r="R140" s="215"/>
      <c r="S140" s="215"/>
      <c r="T140" s="216"/>
      <c r="AT140" s="217" t="s">
        <v>129</v>
      </c>
      <c r="AU140" s="217" t="s">
        <v>82</v>
      </c>
      <c r="AV140" s="13" t="s">
        <v>84</v>
      </c>
      <c r="AW140" s="13" t="s">
        <v>30</v>
      </c>
      <c r="AX140" s="13" t="s">
        <v>74</v>
      </c>
      <c r="AY140" s="217" t="s">
        <v>121</v>
      </c>
    </row>
    <row r="141" spans="1:65" s="13" customFormat="1" ht="11.25">
      <c r="B141" s="207"/>
      <c r="C141" s="208"/>
      <c r="D141" s="192" t="s">
        <v>129</v>
      </c>
      <c r="E141" s="209" t="s">
        <v>1</v>
      </c>
      <c r="F141" s="210" t="s">
        <v>143</v>
      </c>
      <c r="G141" s="208"/>
      <c r="H141" s="211">
        <v>4.4999999999999998E-2</v>
      </c>
      <c r="I141" s="212"/>
      <c r="J141" s="208"/>
      <c r="K141" s="208"/>
      <c r="L141" s="213"/>
      <c r="M141" s="214"/>
      <c r="N141" s="215"/>
      <c r="O141" s="215"/>
      <c r="P141" s="215"/>
      <c r="Q141" s="215"/>
      <c r="R141" s="215"/>
      <c r="S141" s="215"/>
      <c r="T141" s="216"/>
      <c r="AT141" s="217" t="s">
        <v>129</v>
      </c>
      <c r="AU141" s="217" t="s">
        <v>82</v>
      </c>
      <c r="AV141" s="13" t="s">
        <v>84</v>
      </c>
      <c r="AW141" s="13" t="s">
        <v>30</v>
      </c>
      <c r="AX141" s="13" t="s">
        <v>74</v>
      </c>
      <c r="AY141" s="217" t="s">
        <v>121</v>
      </c>
    </row>
    <row r="142" spans="1:65" s="14" customFormat="1" ht="11.25">
      <c r="B142" s="218"/>
      <c r="C142" s="219"/>
      <c r="D142" s="192" t="s">
        <v>129</v>
      </c>
      <c r="E142" s="220" t="s">
        <v>1</v>
      </c>
      <c r="F142" s="221" t="s">
        <v>133</v>
      </c>
      <c r="G142" s="219"/>
      <c r="H142" s="222">
        <v>12.304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129</v>
      </c>
      <c r="AU142" s="228" t="s">
        <v>82</v>
      </c>
      <c r="AV142" s="14" t="s">
        <v>126</v>
      </c>
      <c r="AW142" s="14" t="s">
        <v>30</v>
      </c>
      <c r="AX142" s="14" t="s">
        <v>82</v>
      </c>
      <c r="AY142" s="228" t="s">
        <v>121</v>
      </c>
    </row>
    <row r="143" spans="1:65" s="2" customFormat="1" ht="21.75" customHeight="1">
      <c r="A143" s="33"/>
      <c r="B143" s="34"/>
      <c r="C143" s="178" t="s">
        <v>144</v>
      </c>
      <c r="D143" s="178" t="s">
        <v>122</v>
      </c>
      <c r="E143" s="179" t="s">
        <v>145</v>
      </c>
      <c r="F143" s="180" t="s">
        <v>146</v>
      </c>
      <c r="G143" s="181" t="s">
        <v>125</v>
      </c>
      <c r="H143" s="182">
        <v>16.504000000000001</v>
      </c>
      <c r="I143" s="183"/>
      <c r="J143" s="184">
        <f>ROUND(I143*H143,2)</f>
        <v>0</v>
      </c>
      <c r="K143" s="185"/>
      <c r="L143" s="38"/>
      <c r="M143" s="186" t="s">
        <v>1</v>
      </c>
      <c r="N143" s="187" t="s">
        <v>39</v>
      </c>
      <c r="O143" s="70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0" t="s">
        <v>126</v>
      </c>
      <c r="AT143" s="190" t="s">
        <v>122</v>
      </c>
      <c r="AU143" s="190" t="s">
        <v>82</v>
      </c>
      <c r="AY143" s="16" t="s">
        <v>121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6" t="s">
        <v>82</v>
      </c>
      <c r="BK143" s="191">
        <f>ROUND(I143*H143,2)</f>
        <v>0</v>
      </c>
      <c r="BL143" s="16" t="s">
        <v>126</v>
      </c>
      <c r="BM143" s="190" t="s">
        <v>147</v>
      </c>
    </row>
    <row r="144" spans="1:65" s="12" customFormat="1" ht="11.25">
      <c r="B144" s="197"/>
      <c r="C144" s="198"/>
      <c r="D144" s="192" t="s">
        <v>129</v>
      </c>
      <c r="E144" s="199" t="s">
        <v>1</v>
      </c>
      <c r="F144" s="200" t="s">
        <v>148</v>
      </c>
      <c r="G144" s="198"/>
      <c r="H144" s="199" t="s">
        <v>1</v>
      </c>
      <c r="I144" s="201"/>
      <c r="J144" s="198"/>
      <c r="K144" s="198"/>
      <c r="L144" s="202"/>
      <c r="M144" s="203"/>
      <c r="N144" s="204"/>
      <c r="O144" s="204"/>
      <c r="P144" s="204"/>
      <c r="Q144" s="204"/>
      <c r="R144" s="204"/>
      <c r="S144" s="204"/>
      <c r="T144" s="205"/>
      <c r="AT144" s="206" t="s">
        <v>129</v>
      </c>
      <c r="AU144" s="206" t="s">
        <v>82</v>
      </c>
      <c r="AV144" s="12" t="s">
        <v>82</v>
      </c>
      <c r="AW144" s="12" t="s">
        <v>30</v>
      </c>
      <c r="AX144" s="12" t="s">
        <v>74</v>
      </c>
      <c r="AY144" s="206" t="s">
        <v>121</v>
      </c>
    </row>
    <row r="145" spans="1:65" s="13" customFormat="1" ht="11.25">
      <c r="B145" s="207"/>
      <c r="C145" s="208"/>
      <c r="D145" s="192" t="s">
        <v>129</v>
      </c>
      <c r="E145" s="209" t="s">
        <v>1</v>
      </c>
      <c r="F145" s="210" t="s">
        <v>149</v>
      </c>
      <c r="G145" s="208"/>
      <c r="H145" s="211">
        <v>12.304</v>
      </c>
      <c r="I145" s="212"/>
      <c r="J145" s="208"/>
      <c r="K145" s="208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129</v>
      </c>
      <c r="AU145" s="217" t="s">
        <v>82</v>
      </c>
      <c r="AV145" s="13" t="s">
        <v>84</v>
      </c>
      <c r="AW145" s="13" t="s">
        <v>30</v>
      </c>
      <c r="AX145" s="13" t="s">
        <v>74</v>
      </c>
      <c r="AY145" s="217" t="s">
        <v>121</v>
      </c>
    </row>
    <row r="146" spans="1:65" s="12" customFormat="1" ht="11.25">
      <c r="B146" s="197"/>
      <c r="C146" s="198"/>
      <c r="D146" s="192" t="s">
        <v>129</v>
      </c>
      <c r="E146" s="199" t="s">
        <v>1</v>
      </c>
      <c r="F146" s="200" t="s">
        <v>150</v>
      </c>
      <c r="G146" s="198"/>
      <c r="H146" s="199" t="s">
        <v>1</v>
      </c>
      <c r="I146" s="201"/>
      <c r="J146" s="198"/>
      <c r="K146" s="198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129</v>
      </c>
      <c r="AU146" s="206" t="s">
        <v>82</v>
      </c>
      <c r="AV146" s="12" t="s">
        <v>82</v>
      </c>
      <c r="AW146" s="12" t="s">
        <v>30</v>
      </c>
      <c r="AX146" s="12" t="s">
        <v>74</v>
      </c>
      <c r="AY146" s="206" t="s">
        <v>121</v>
      </c>
    </row>
    <row r="147" spans="1:65" s="12" customFormat="1" ht="11.25">
      <c r="B147" s="197"/>
      <c r="C147" s="198"/>
      <c r="D147" s="192" t="s">
        <v>129</v>
      </c>
      <c r="E147" s="199" t="s">
        <v>1</v>
      </c>
      <c r="F147" s="200" t="s">
        <v>151</v>
      </c>
      <c r="G147" s="198"/>
      <c r="H147" s="199" t="s">
        <v>1</v>
      </c>
      <c r="I147" s="201"/>
      <c r="J147" s="198"/>
      <c r="K147" s="198"/>
      <c r="L147" s="202"/>
      <c r="M147" s="203"/>
      <c r="N147" s="204"/>
      <c r="O147" s="204"/>
      <c r="P147" s="204"/>
      <c r="Q147" s="204"/>
      <c r="R147" s="204"/>
      <c r="S147" s="204"/>
      <c r="T147" s="205"/>
      <c r="AT147" s="206" t="s">
        <v>129</v>
      </c>
      <c r="AU147" s="206" t="s">
        <v>82</v>
      </c>
      <c r="AV147" s="12" t="s">
        <v>82</v>
      </c>
      <c r="AW147" s="12" t="s">
        <v>30</v>
      </c>
      <c r="AX147" s="12" t="s">
        <v>74</v>
      </c>
      <c r="AY147" s="206" t="s">
        <v>121</v>
      </c>
    </row>
    <row r="148" spans="1:65" s="13" customFormat="1" ht="11.25">
      <c r="B148" s="207"/>
      <c r="C148" s="208"/>
      <c r="D148" s="192" t="s">
        <v>129</v>
      </c>
      <c r="E148" s="209" t="s">
        <v>1</v>
      </c>
      <c r="F148" s="210" t="s">
        <v>142</v>
      </c>
      <c r="G148" s="208"/>
      <c r="H148" s="211">
        <v>1</v>
      </c>
      <c r="I148" s="212"/>
      <c r="J148" s="208"/>
      <c r="K148" s="208"/>
      <c r="L148" s="213"/>
      <c r="M148" s="214"/>
      <c r="N148" s="215"/>
      <c r="O148" s="215"/>
      <c r="P148" s="215"/>
      <c r="Q148" s="215"/>
      <c r="R148" s="215"/>
      <c r="S148" s="215"/>
      <c r="T148" s="216"/>
      <c r="AT148" s="217" t="s">
        <v>129</v>
      </c>
      <c r="AU148" s="217" t="s">
        <v>82</v>
      </c>
      <c r="AV148" s="13" t="s">
        <v>84</v>
      </c>
      <c r="AW148" s="13" t="s">
        <v>30</v>
      </c>
      <c r="AX148" s="13" t="s">
        <v>74</v>
      </c>
      <c r="AY148" s="217" t="s">
        <v>121</v>
      </c>
    </row>
    <row r="149" spans="1:65" s="13" customFormat="1" ht="11.25">
      <c r="B149" s="207"/>
      <c r="C149" s="208"/>
      <c r="D149" s="192" t="s">
        <v>129</v>
      </c>
      <c r="E149" s="209" t="s">
        <v>1</v>
      </c>
      <c r="F149" s="210" t="s">
        <v>152</v>
      </c>
      <c r="G149" s="208"/>
      <c r="H149" s="211">
        <v>3.2</v>
      </c>
      <c r="I149" s="212"/>
      <c r="J149" s="208"/>
      <c r="K149" s="208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129</v>
      </c>
      <c r="AU149" s="217" t="s">
        <v>82</v>
      </c>
      <c r="AV149" s="13" t="s">
        <v>84</v>
      </c>
      <c r="AW149" s="13" t="s">
        <v>30</v>
      </c>
      <c r="AX149" s="13" t="s">
        <v>74</v>
      </c>
      <c r="AY149" s="217" t="s">
        <v>121</v>
      </c>
    </row>
    <row r="150" spans="1:65" s="14" customFormat="1" ht="11.25">
      <c r="B150" s="218"/>
      <c r="C150" s="219"/>
      <c r="D150" s="192" t="s">
        <v>129</v>
      </c>
      <c r="E150" s="220" t="s">
        <v>1</v>
      </c>
      <c r="F150" s="221" t="s">
        <v>133</v>
      </c>
      <c r="G150" s="219"/>
      <c r="H150" s="222">
        <v>16.504000000000001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129</v>
      </c>
      <c r="AU150" s="228" t="s">
        <v>82</v>
      </c>
      <c r="AV150" s="14" t="s">
        <v>126</v>
      </c>
      <c r="AW150" s="14" t="s">
        <v>30</v>
      </c>
      <c r="AX150" s="14" t="s">
        <v>82</v>
      </c>
      <c r="AY150" s="228" t="s">
        <v>121</v>
      </c>
    </row>
    <row r="151" spans="1:65" s="2" customFormat="1" ht="21.75" customHeight="1">
      <c r="A151" s="33"/>
      <c r="B151" s="34"/>
      <c r="C151" s="178" t="s">
        <v>126</v>
      </c>
      <c r="D151" s="178" t="s">
        <v>122</v>
      </c>
      <c r="E151" s="179" t="s">
        <v>153</v>
      </c>
      <c r="F151" s="180" t="s">
        <v>154</v>
      </c>
      <c r="G151" s="181" t="s">
        <v>125</v>
      </c>
      <c r="H151" s="182">
        <v>12.304</v>
      </c>
      <c r="I151" s="183"/>
      <c r="J151" s="184">
        <f>ROUND(I151*H151,2)</f>
        <v>0</v>
      </c>
      <c r="K151" s="185"/>
      <c r="L151" s="38"/>
      <c r="M151" s="186" t="s">
        <v>1</v>
      </c>
      <c r="N151" s="187" t="s">
        <v>39</v>
      </c>
      <c r="O151" s="70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9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0" t="s">
        <v>126</v>
      </c>
      <c r="AT151" s="190" t="s">
        <v>122</v>
      </c>
      <c r="AU151" s="190" t="s">
        <v>82</v>
      </c>
      <c r="AY151" s="16" t="s">
        <v>121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6" t="s">
        <v>82</v>
      </c>
      <c r="BK151" s="191">
        <f>ROUND(I151*H151,2)</f>
        <v>0</v>
      </c>
      <c r="BL151" s="16" t="s">
        <v>126</v>
      </c>
      <c r="BM151" s="190" t="s">
        <v>155</v>
      </c>
    </row>
    <row r="152" spans="1:65" s="12" customFormat="1" ht="11.25">
      <c r="B152" s="197"/>
      <c r="C152" s="198"/>
      <c r="D152" s="192" t="s">
        <v>129</v>
      </c>
      <c r="E152" s="199" t="s">
        <v>1</v>
      </c>
      <c r="F152" s="200" t="s">
        <v>148</v>
      </c>
      <c r="G152" s="198"/>
      <c r="H152" s="199" t="s">
        <v>1</v>
      </c>
      <c r="I152" s="201"/>
      <c r="J152" s="198"/>
      <c r="K152" s="198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129</v>
      </c>
      <c r="AU152" s="206" t="s">
        <v>82</v>
      </c>
      <c r="AV152" s="12" t="s">
        <v>82</v>
      </c>
      <c r="AW152" s="12" t="s">
        <v>30</v>
      </c>
      <c r="AX152" s="12" t="s">
        <v>74</v>
      </c>
      <c r="AY152" s="206" t="s">
        <v>121</v>
      </c>
    </row>
    <row r="153" spans="1:65" s="13" customFormat="1" ht="11.25">
      <c r="B153" s="207"/>
      <c r="C153" s="208"/>
      <c r="D153" s="192" t="s">
        <v>129</v>
      </c>
      <c r="E153" s="209" t="s">
        <v>1</v>
      </c>
      <c r="F153" s="210" t="s">
        <v>156</v>
      </c>
      <c r="G153" s="208"/>
      <c r="H153" s="211">
        <v>12.304</v>
      </c>
      <c r="I153" s="212"/>
      <c r="J153" s="208"/>
      <c r="K153" s="208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129</v>
      </c>
      <c r="AU153" s="217" t="s">
        <v>82</v>
      </c>
      <c r="AV153" s="13" t="s">
        <v>84</v>
      </c>
      <c r="AW153" s="13" t="s">
        <v>30</v>
      </c>
      <c r="AX153" s="13" t="s">
        <v>74</v>
      </c>
      <c r="AY153" s="217" t="s">
        <v>121</v>
      </c>
    </row>
    <row r="154" spans="1:65" s="14" customFormat="1" ht="11.25">
      <c r="B154" s="218"/>
      <c r="C154" s="219"/>
      <c r="D154" s="192" t="s">
        <v>129</v>
      </c>
      <c r="E154" s="220" t="s">
        <v>1</v>
      </c>
      <c r="F154" s="221" t="s">
        <v>133</v>
      </c>
      <c r="G154" s="219"/>
      <c r="H154" s="222">
        <v>12.304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129</v>
      </c>
      <c r="AU154" s="228" t="s">
        <v>82</v>
      </c>
      <c r="AV154" s="14" t="s">
        <v>126</v>
      </c>
      <c r="AW154" s="14" t="s">
        <v>30</v>
      </c>
      <c r="AX154" s="14" t="s">
        <v>82</v>
      </c>
      <c r="AY154" s="228" t="s">
        <v>121</v>
      </c>
    </row>
    <row r="155" spans="1:65" s="2" customFormat="1" ht="16.5" customHeight="1">
      <c r="A155" s="33"/>
      <c r="B155" s="34"/>
      <c r="C155" s="178" t="s">
        <v>157</v>
      </c>
      <c r="D155" s="178" t="s">
        <v>122</v>
      </c>
      <c r="E155" s="179" t="s">
        <v>158</v>
      </c>
      <c r="F155" s="180" t="s">
        <v>159</v>
      </c>
      <c r="G155" s="181" t="s">
        <v>125</v>
      </c>
      <c r="H155" s="182">
        <v>4.3440000000000003</v>
      </c>
      <c r="I155" s="183"/>
      <c r="J155" s="184">
        <f>ROUND(I155*H155,2)</f>
        <v>0</v>
      </c>
      <c r="K155" s="185"/>
      <c r="L155" s="38"/>
      <c r="M155" s="186" t="s">
        <v>1</v>
      </c>
      <c r="N155" s="187" t="s">
        <v>39</v>
      </c>
      <c r="O155" s="70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0" t="s">
        <v>126</v>
      </c>
      <c r="AT155" s="190" t="s">
        <v>122</v>
      </c>
      <c r="AU155" s="190" t="s">
        <v>82</v>
      </c>
      <c r="AY155" s="16" t="s">
        <v>121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6" t="s">
        <v>82</v>
      </c>
      <c r="BK155" s="191">
        <f>ROUND(I155*H155,2)</f>
        <v>0</v>
      </c>
      <c r="BL155" s="16" t="s">
        <v>126</v>
      </c>
      <c r="BM155" s="190" t="s">
        <v>160</v>
      </c>
    </row>
    <row r="156" spans="1:65" s="2" customFormat="1" ht="29.25">
      <c r="A156" s="33"/>
      <c r="B156" s="34"/>
      <c r="C156" s="35"/>
      <c r="D156" s="192" t="s">
        <v>127</v>
      </c>
      <c r="E156" s="35"/>
      <c r="F156" s="193" t="s">
        <v>161</v>
      </c>
      <c r="G156" s="35"/>
      <c r="H156" s="35"/>
      <c r="I156" s="194"/>
      <c r="J156" s="35"/>
      <c r="K156" s="35"/>
      <c r="L156" s="38"/>
      <c r="M156" s="195"/>
      <c r="N156" s="196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127</v>
      </c>
      <c r="AU156" s="16" t="s">
        <v>82</v>
      </c>
    </row>
    <row r="157" spans="1:65" s="12" customFormat="1" ht="11.25">
      <c r="B157" s="197"/>
      <c r="C157" s="198"/>
      <c r="D157" s="192" t="s">
        <v>129</v>
      </c>
      <c r="E157" s="199" t="s">
        <v>1</v>
      </c>
      <c r="F157" s="200" t="s">
        <v>162</v>
      </c>
      <c r="G157" s="198"/>
      <c r="H157" s="199" t="s">
        <v>1</v>
      </c>
      <c r="I157" s="201"/>
      <c r="J157" s="198"/>
      <c r="K157" s="198"/>
      <c r="L157" s="202"/>
      <c r="M157" s="203"/>
      <c r="N157" s="204"/>
      <c r="O157" s="204"/>
      <c r="P157" s="204"/>
      <c r="Q157" s="204"/>
      <c r="R157" s="204"/>
      <c r="S157" s="204"/>
      <c r="T157" s="205"/>
      <c r="AT157" s="206" t="s">
        <v>129</v>
      </c>
      <c r="AU157" s="206" t="s">
        <v>82</v>
      </c>
      <c r="AV157" s="12" t="s">
        <v>82</v>
      </c>
      <c r="AW157" s="12" t="s">
        <v>30</v>
      </c>
      <c r="AX157" s="12" t="s">
        <v>74</v>
      </c>
      <c r="AY157" s="206" t="s">
        <v>121</v>
      </c>
    </row>
    <row r="158" spans="1:65" s="13" customFormat="1" ht="11.25">
      <c r="B158" s="207"/>
      <c r="C158" s="208"/>
      <c r="D158" s="192" t="s">
        <v>129</v>
      </c>
      <c r="E158" s="209" t="s">
        <v>1</v>
      </c>
      <c r="F158" s="210" t="s">
        <v>142</v>
      </c>
      <c r="G158" s="208"/>
      <c r="H158" s="211">
        <v>1</v>
      </c>
      <c r="I158" s="212"/>
      <c r="J158" s="208"/>
      <c r="K158" s="208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129</v>
      </c>
      <c r="AU158" s="217" t="s">
        <v>82</v>
      </c>
      <c r="AV158" s="13" t="s">
        <v>84</v>
      </c>
      <c r="AW158" s="13" t="s">
        <v>30</v>
      </c>
      <c r="AX158" s="13" t="s">
        <v>74</v>
      </c>
      <c r="AY158" s="217" t="s">
        <v>121</v>
      </c>
    </row>
    <row r="159" spans="1:65" s="13" customFormat="1" ht="11.25">
      <c r="B159" s="207"/>
      <c r="C159" s="208"/>
      <c r="D159" s="192" t="s">
        <v>129</v>
      </c>
      <c r="E159" s="209" t="s">
        <v>1</v>
      </c>
      <c r="F159" s="210" t="s">
        <v>152</v>
      </c>
      <c r="G159" s="208"/>
      <c r="H159" s="211">
        <v>3.2</v>
      </c>
      <c r="I159" s="212"/>
      <c r="J159" s="208"/>
      <c r="K159" s="208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129</v>
      </c>
      <c r="AU159" s="217" t="s">
        <v>82</v>
      </c>
      <c r="AV159" s="13" t="s">
        <v>84</v>
      </c>
      <c r="AW159" s="13" t="s">
        <v>30</v>
      </c>
      <c r="AX159" s="13" t="s">
        <v>74</v>
      </c>
      <c r="AY159" s="217" t="s">
        <v>121</v>
      </c>
    </row>
    <row r="160" spans="1:65" s="12" customFormat="1" ht="11.25">
      <c r="B160" s="197"/>
      <c r="C160" s="198"/>
      <c r="D160" s="192" t="s">
        <v>129</v>
      </c>
      <c r="E160" s="199" t="s">
        <v>1</v>
      </c>
      <c r="F160" s="200" t="s">
        <v>163</v>
      </c>
      <c r="G160" s="198"/>
      <c r="H160" s="199" t="s">
        <v>1</v>
      </c>
      <c r="I160" s="201"/>
      <c r="J160" s="198"/>
      <c r="K160" s="198"/>
      <c r="L160" s="202"/>
      <c r="M160" s="203"/>
      <c r="N160" s="204"/>
      <c r="O160" s="204"/>
      <c r="P160" s="204"/>
      <c r="Q160" s="204"/>
      <c r="R160" s="204"/>
      <c r="S160" s="204"/>
      <c r="T160" s="205"/>
      <c r="AT160" s="206" t="s">
        <v>129</v>
      </c>
      <c r="AU160" s="206" t="s">
        <v>82</v>
      </c>
      <c r="AV160" s="12" t="s">
        <v>82</v>
      </c>
      <c r="AW160" s="12" t="s">
        <v>30</v>
      </c>
      <c r="AX160" s="12" t="s">
        <v>74</v>
      </c>
      <c r="AY160" s="206" t="s">
        <v>121</v>
      </c>
    </row>
    <row r="161" spans="1:65" s="13" customFormat="1" ht="11.25">
      <c r="B161" s="207"/>
      <c r="C161" s="208"/>
      <c r="D161" s="192" t="s">
        <v>129</v>
      </c>
      <c r="E161" s="209" t="s">
        <v>1</v>
      </c>
      <c r="F161" s="210" t="s">
        <v>164</v>
      </c>
      <c r="G161" s="208"/>
      <c r="H161" s="211">
        <v>0.14399999999999999</v>
      </c>
      <c r="I161" s="212"/>
      <c r="J161" s="208"/>
      <c r="K161" s="208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129</v>
      </c>
      <c r="AU161" s="217" t="s">
        <v>82</v>
      </c>
      <c r="AV161" s="13" t="s">
        <v>84</v>
      </c>
      <c r="AW161" s="13" t="s">
        <v>30</v>
      </c>
      <c r="AX161" s="13" t="s">
        <v>74</v>
      </c>
      <c r="AY161" s="217" t="s">
        <v>121</v>
      </c>
    </row>
    <row r="162" spans="1:65" s="14" customFormat="1" ht="11.25">
      <c r="B162" s="218"/>
      <c r="C162" s="219"/>
      <c r="D162" s="192" t="s">
        <v>129</v>
      </c>
      <c r="E162" s="220" t="s">
        <v>1</v>
      </c>
      <c r="F162" s="221" t="s">
        <v>133</v>
      </c>
      <c r="G162" s="219"/>
      <c r="H162" s="222">
        <v>4.3440000000000003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129</v>
      </c>
      <c r="AU162" s="228" t="s">
        <v>82</v>
      </c>
      <c r="AV162" s="14" t="s">
        <v>126</v>
      </c>
      <c r="AW162" s="14" t="s">
        <v>30</v>
      </c>
      <c r="AX162" s="14" t="s">
        <v>82</v>
      </c>
      <c r="AY162" s="228" t="s">
        <v>121</v>
      </c>
    </row>
    <row r="163" spans="1:65" s="2" customFormat="1" ht="21.75" customHeight="1">
      <c r="A163" s="33"/>
      <c r="B163" s="34"/>
      <c r="C163" s="178" t="s">
        <v>147</v>
      </c>
      <c r="D163" s="178" t="s">
        <v>122</v>
      </c>
      <c r="E163" s="179" t="s">
        <v>165</v>
      </c>
      <c r="F163" s="180" t="s">
        <v>166</v>
      </c>
      <c r="G163" s="181" t="s">
        <v>125</v>
      </c>
      <c r="H163" s="182">
        <v>8.1039999999999992</v>
      </c>
      <c r="I163" s="183"/>
      <c r="J163" s="184">
        <f>ROUND(I163*H163,2)</f>
        <v>0</v>
      </c>
      <c r="K163" s="185"/>
      <c r="L163" s="38"/>
      <c r="M163" s="186" t="s">
        <v>1</v>
      </c>
      <c r="N163" s="187" t="s">
        <v>39</v>
      </c>
      <c r="O163" s="70"/>
      <c r="P163" s="188">
        <f>O163*H163</f>
        <v>0</v>
      </c>
      <c r="Q163" s="188">
        <v>0</v>
      </c>
      <c r="R163" s="188">
        <f>Q163*H163</f>
        <v>0</v>
      </c>
      <c r="S163" s="188">
        <v>0</v>
      </c>
      <c r="T163" s="189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0" t="s">
        <v>126</v>
      </c>
      <c r="AT163" s="190" t="s">
        <v>122</v>
      </c>
      <c r="AU163" s="190" t="s">
        <v>82</v>
      </c>
      <c r="AY163" s="16" t="s">
        <v>121</v>
      </c>
      <c r="BE163" s="191">
        <f>IF(N163="základní",J163,0)</f>
        <v>0</v>
      </c>
      <c r="BF163" s="191">
        <f>IF(N163="snížená",J163,0)</f>
        <v>0</v>
      </c>
      <c r="BG163" s="191">
        <f>IF(N163="zákl. přenesená",J163,0)</f>
        <v>0</v>
      </c>
      <c r="BH163" s="191">
        <f>IF(N163="sníž. přenesená",J163,0)</f>
        <v>0</v>
      </c>
      <c r="BI163" s="191">
        <f>IF(N163="nulová",J163,0)</f>
        <v>0</v>
      </c>
      <c r="BJ163" s="16" t="s">
        <v>82</v>
      </c>
      <c r="BK163" s="191">
        <f>ROUND(I163*H163,2)</f>
        <v>0</v>
      </c>
      <c r="BL163" s="16" t="s">
        <v>126</v>
      </c>
      <c r="BM163" s="190" t="s">
        <v>167</v>
      </c>
    </row>
    <row r="164" spans="1:65" s="12" customFormat="1" ht="11.25">
      <c r="B164" s="197"/>
      <c r="C164" s="198"/>
      <c r="D164" s="192" t="s">
        <v>129</v>
      </c>
      <c r="E164" s="199" t="s">
        <v>1</v>
      </c>
      <c r="F164" s="200" t="s">
        <v>168</v>
      </c>
      <c r="G164" s="198"/>
      <c r="H164" s="199" t="s">
        <v>1</v>
      </c>
      <c r="I164" s="201"/>
      <c r="J164" s="198"/>
      <c r="K164" s="198"/>
      <c r="L164" s="202"/>
      <c r="M164" s="203"/>
      <c r="N164" s="204"/>
      <c r="O164" s="204"/>
      <c r="P164" s="204"/>
      <c r="Q164" s="204"/>
      <c r="R164" s="204"/>
      <c r="S164" s="204"/>
      <c r="T164" s="205"/>
      <c r="AT164" s="206" t="s">
        <v>129</v>
      </c>
      <c r="AU164" s="206" t="s">
        <v>82</v>
      </c>
      <c r="AV164" s="12" t="s">
        <v>82</v>
      </c>
      <c r="AW164" s="12" t="s">
        <v>30</v>
      </c>
      <c r="AX164" s="12" t="s">
        <v>74</v>
      </c>
      <c r="AY164" s="206" t="s">
        <v>121</v>
      </c>
    </row>
    <row r="165" spans="1:65" s="13" customFormat="1" ht="11.25">
      <c r="B165" s="207"/>
      <c r="C165" s="208"/>
      <c r="D165" s="192" t="s">
        <v>129</v>
      </c>
      <c r="E165" s="209" t="s">
        <v>1</v>
      </c>
      <c r="F165" s="210" t="s">
        <v>149</v>
      </c>
      <c r="G165" s="208"/>
      <c r="H165" s="211">
        <v>12.304</v>
      </c>
      <c r="I165" s="212"/>
      <c r="J165" s="208"/>
      <c r="K165" s="208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129</v>
      </c>
      <c r="AU165" s="217" t="s">
        <v>82</v>
      </c>
      <c r="AV165" s="13" t="s">
        <v>84</v>
      </c>
      <c r="AW165" s="13" t="s">
        <v>30</v>
      </c>
      <c r="AX165" s="13" t="s">
        <v>74</v>
      </c>
      <c r="AY165" s="217" t="s">
        <v>121</v>
      </c>
    </row>
    <row r="166" spans="1:65" s="12" customFormat="1" ht="11.25">
      <c r="B166" s="197"/>
      <c r="C166" s="198"/>
      <c r="D166" s="192" t="s">
        <v>129</v>
      </c>
      <c r="E166" s="199" t="s">
        <v>1</v>
      </c>
      <c r="F166" s="200" t="s">
        <v>169</v>
      </c>
      <c r="G166" s="198"/>
      <c r="H166" s="199" t="s">
        <v>1</v>
      </c>
      <c r="I166" s="201"/>
      <c r="J166" s="198"/>
      <c r="K166" s="198"/>
      <c r="L166" s="202"/>
      <c r="M166" s="203"/>
      <c r="N166" s="204"/>
      <c r="O166" s="204"/>
      <c r="P166" s="204"/>
      <c r="Q166" s="204"/>
      <c r="R166" s="204"/>
      <c r="S166" s="204"/>
      <c r="T166" s="205"/>
      <c r="AT166" s="206" t="s">
        <v>129</v>
      </c>
      <c r="AU166" s="206" t="s">
        <v>82</v>
      </c>
      <c r="AV166" s="12" t="s">
        <v>82</v>
      </c>
      <c r="AW166" s="12" t="s">
        <v>30</v>
      </c>
      <c r="AX166" s="12" t="s">
        <v>74</v>
      </c>
      <c r="AY166" s="206" t="s">
        <v>121</v>
      </c>
    </row>
    <row r="167" spans="1:65" s="13" customFormat="1" ht="11.25">
      <c r="B167" s="207"/>
      <c r="C167" s="208"/>
      <c r="D167" s="192" t="s">
        <v>129</v>
      </c>
      <c r="E167" s="209" t="s">
        <v>1</v>
      </c>
      <c r="F167" s="210" t="s">
        <v>170</v>
      </c>
      <c r="G167" s="208"/>
      <c r="H167" s="211">
        <v>-1</v>
      </c>
      <c r="I167" s="212"/>
      <c r="J167" s="208"/>
      <c r="K167" s="208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129</v>
      </c>
      <c r="AU167" s="217" t="s">
        <v>82</v>
      </c>
      <c r="AV167" s="13" t="s">
        <v>84</v>
      </c>
      <c r="AW167" s="13" t="s">
        <v>30</v>
      </c>
      <c r="AX167" s="13" t="s">
        <v>74</v>
      </c>
      <c r="AY167" s="217" t="s">
        <v>121</v>
      </c>
    </row>
    <row r="168" spans="1:65" s="13" customFormat="1" ht="11.25">
      <c r="B168" s="207"/>
      <c r="C168" s="208"/>
      <c r="D168" s="192" t="s">
        <v>129</v>
      </c>
      <c r="E168" s="209" t="s">
        <v>1</v>
      </c>
      <c r="F168" s="210" t="s">
        <v>171</v>
      </c>
      <c r="G168" s="208"/>
      <c r="H168" s="211">
        <v>-3.2</v>
      </c>
      <c r="I168" s="212"/>
      <c r="J168" s="208"/>
      <c r="K168" s="208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129</v>
      </c>
      <c r="AU168" s="217" t="s">
        <v>82</v>
      </c>
      <c r="AV168" s="13" t="s">
        <v>84</v>
      </c>
      <c r="AW168" s="13" t="s">
        <v>30</v>
      </c>
      <c r="AX168" s="13" t="s">
        <v>74</v>
      </c>
      <c r="AY168" s="217" t="s">
        <v>121</v>
      </c>
    </row>
    <row r="169" spans="1:65" s="14" customFormat="1" ht="11.25">
      <c r="B169" s="218"/>
      <c r="C169" s="219"/>
      <c r="D169" s="192" t="s">
        <v>129</v>
      </c>
      <c r="E169" s="220" t="s">
        <v>1</v>
      </c>
      <c r="F169" s="221" t="s">
        <v>133</v>
      </c>
      <c r="G169" s="219"/>
      <c r="H169" s="222">
        <v>8.1039999999999992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129</v>
      </c>
      <c r="AU169" s="228" t="s">
        <v>82</v>
      </c>
      <c r="AV169" s="14" t="s">
        <v>126</v>
      </c>
      <c r="AW169" s="14" t="s">
        <v>30</v>
      </c>
      <c r="AX169" s="14" t="s">
        <v>82</v>
      </c>
      <c r="AY169" s="228" t="s">
        <v>121</v>
      </c>
    </row>
    <row r="170" spans="1:65" s="2" customFormat="1" ht="21.75" customHeight="1">
      <c r="A170" s="33"/>
      <c r="B170" s="34"/>
      <c r="C170" s="178" t="s">
        <v>172</v>
      </c>
      <c r="D170" s="178" t="s">
        <v>122</v>
      </c>
      <c r="E170" s="179" t="s">
        <v>173</v>
      </c>
      <c r="F170" s="180" t="s">
        <v>174</v>
      </c>
      <c r="G170" s="181" t="s">
        <v>125</v>
      </c>
      <c r="H170" s="182">
        <v>81.040000000000006</v>
      </c>
      <c r="I170" s="183"/>
      <c r="J170" s="184">
        <f>ROUND(I170*H170,2)</f>
        <v>0</v>
      </c>
      <c r="K170" s="185"/>
      <c r="L170" s="38"/>
      <c r="M170" s="186" t="s">
        <v>1</v>
      </c>
      <c r="N170" s="187" t="s">
        <v>39</v>
      </c>
      <c r="O170" s="70"/>
      <c r="P170" s="188">
        <f>O170*H170</f>
        <v>0</v>
      </c>
      <c r="Q170" s="188">
        <v>0</v>
      </c>
      <c r="R170" s="188">
        <f>Q170*H170</f>
        <v>0</v>
      </c>
      <c r="S170" s="188">
        <v>0</v>
      </c>
      <c r="T170" s="189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90" t="s">
        <v>126</v>
      </c>
      <c r="AT170" s="190" t="s">
        <v>122</v>
      </c>
      <c r="AU170" s="190" t="s">
        <v>82</v>
      </c>
      <c r="AY170" s="16" t="s">
        <v>121</v>
      </c>
      <c r="BE170" s="191">
        <f>IF(N170="základní",J170,0)</f>
        <v>0</v>
      </c>
      <c r="BF170" s="191">
        <f>IF(N170="snížená",J170,0)</f>
        <v>0</v>
      </c>
      <c r="BG170" s="191">
        <f>IF(N170="zákl. přenesená",J170,0)</f>
        <v>0</v>
      </c>
      <c r="BH170" s="191">
        <f>IF(N170="sníž. přenesená",J170,0)</f>
        <v>0</v>
      </c>
      <c r="BI170" s="191">
        <f>IF(N170="nulová",J170,0)</f>
        <v>0</v>
      </c>
      <c r="BJ170" s="16" t="s">
        <v>82</v>
      </c>
      <c r="BK170" s="191">
        <f>ROUND(I170*H170,2)</f>
        <v>0</v>
      </c>
      <c r="BL170" s="16" t="s">
        <v>126</v>
      </c>
      <c r="BM170" s="190" t="s">
        <v>175</v>
      </c>
    </row>
    <row r="171" spans="1:65" s="2" customFormat="1" ht="19.5">
      <c r="A171" s="33"/>
      <c r="B171" s="34"/>
      <c r="C171" s="35"/>
      <c r="D171" s="192" t="s">
        <v>127</v>
      </c>
      <c r="E171" s="35"/>
      <c r="F171" s="193" t="s">
        <v>176</v>
      </c>
      <c r="G171" s="35"/>
      <c r="H171" s="35"/>
      <c r="I171" s="194"/>
      <c r="J171" s="35"/>
      <c r="K171" s="35"/>
      <c r="L171" s="38"/>
      <c r="M171" s="195"/>
      <c r="N171" s="196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127</v>
      </c>
      <c r="AU171" s="16" t="s">
        <v>82</v>
      </c>
    </row>
    <row r="172" spans="1:65" s="12" customFormat="1" ht="11.25">
      <c r="B172" s="197"/>
      <c r="C172" s="198"/>
      <c r="D172" s="192" t="s">
        <v>129</v>
      </c>
      <c r="E172" s="199" t="s">
        <v>1</v>
      </c>
      <c r="F172" s="200" t="s">
        <v>177</v>
      </c>
      <c r="G172" s="198"/>
      <c r="H172" s="199" t="s">
        <v>1</v>
      </c>
      <c r="I172" s="201"/>
      <c r="J172" s="198"/>
      <c r="K172" s="198"/>
      <c r="L172" s="202"/>
      <c r="M172" s="203"/>
      <c r="N172" s="204"/>
      <c r="O172" s="204"/>
      <c r="P172" s="204"/>
      <c r="Q172" s="204"/>
      <c r="R172" s="204"/>
      <c r="S172" s="204"/>
      <c r="T172" s="205"/>
      <c r="AT172" s="206" t="s">
        <v>129</v>
      </c>
      <c r="AU172" s="206" t="s">
        <v>82</v>
      </c>
      <c r="AV172" s="12" t="s">
        <v>82</v>
      </c>
      <c r="AW172" s="12" t="s">
        <v>30</v>
      </c>
      <c r="AX172" s="12" t="s">
        <v>74</v>
      </c>
      <c r="AY172" s="206" t="s">
        <v>121</v>
      </c>
    </row>
    <row r="173" spans="1:65" s="13" customFormat="1" ht="11.25">
      <c r="B173" s="207"/>
      <c r="C173" s="208"/>
      <c r="D173" s="192" t="s">
        <v>129</v>
      </c>
      <c r="E173" s="209" t="s">
        <v>1</v>
      </c>
      <c r="F173" s="210" t="s">
        <v>178</v>
      </c>
      <c r="G173" s="208"/>
      <c r="H173" s="211">
        <v>8.1039999999999992</v>
      </c>
      <c r="I173" s="212"/>
      <c r="J173" s="208"/>
      <c r="K173" s="208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129</v>
      </c>
      <c r="AU173" s="217" t="s">
        <v>82</v>
      </c>
      <c r="AV173" s="13" t="s">
        <v>84</v>
      </c>
      <c r="AW173" s="13" t="s">
        <v>30</v>
      </c>
      <c r="AX173" s="13" t="s">
        <v>74</v>
      </c>
      <c r="AY173" s="217" t="s">
        <v>121</v>
      </c>
    </row>
    <row r="174" spans="1:65" s="14" customFormat="1" ht="11.25">
      <c r="B174" s="218"/>
      <c r="C174" s="219"/>
      <c r="D174" s="192" t="s">
        <v>129</v>
      </c>
      <c r="E174" s="220" t="s">
        <v>1</v>
      </c>
      <c r="F174" s="221" t="s">
        <v>133</v>
      </c>
      <c r="G174" s="219"/>
      <c r="H174" s="222">
        <v>8.1039999999999992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129</v>
      </c>
      <c r="AU174" s="228" t="s">
        <v>82</v>
      </c>
      <c r="AV174" s="14" t="s">
        <v>126</v>
      </c>
      <c r="AW174" s="14" t="s">
        <v>30</v>
      </c>
      <c r="AX174" s="14" t="s">
        <v>82</v>
      </c>
      <c r="AY174" s="228" t="s">
        <v>121</v>
      </c>
    </row>
    <row r="175" spans="1:65" s="13" customFormat="1" ht="11.25">
      <c r="B175" s="207"/>
      <c r="C175" s="208"/>
      <c r="D175" s="192" t="s">
        <v>129</v>
      </c>
      <c r="E175" s="208"/>
      <c r="F175" s="210" t="s">
        <v>179</v>
      </c>
      <c r="G175" s="208"/>
      <c r="H175" s="211">
        <v>81.040000000000006</v>
      </c>
      <c r="I175" s="212"/>
      <c r="J175" s="208"/>
      <c r="K175" s="208"/>
      <c r="L175" s="213"/>
      <c r="M175" s="214"/>
      <c r="N175" s="215"/>
      <c r="O175" s="215"/>
      <c r="P175" s="215"/>
      <c r="Q175" s="215"/>
      <c r="R175" s="215"/>
      <c r="S175" s="215"/>
      <c r="T175" s="216"/>
      <c r="AT175" s="217" t="s">
        <v>129</v>
      </c>
      <c r="AU175" s="217" t="s">
        <v>82</v>
      </c>
      <c r="AV175" s="13" t="s">
        <v>84</v>
      </c>
      <c r="AW175" s="13" t="s">
        <v>4</v>
      </c>
      <c r="AX175" s="13" t="s">
        <v>82</v>
      </c>
      <c r="AY175" s="217" t="s">
        <v>121</v>
      </c>
    </row>
    <row r="176" spans="1:65" s="2" customFormat="1" ht="16.5" customHeight="1">
      <c r="A176" s="33"/>
      <c r="B176" s="34"/>
      <c r="C176" s="178" t="s">
        <v>155</v>
      </c>
      <c r="D176" s="178" t="s">
        <v>122</v>
      </c>
      <c r="E176" s="179" t="s">
        <v>180</v>
      </c>
      <c r="F176" s="180" t="s">
        <v>181</v>
      </c>
      <c r="G176" s="181" t="s">
        <v>125</v>
      </c>
      <c r="H176" s="182">
        <v>8.1039999999999992</v>
      </c>
      <c r="I176" s="183"/>
      <c r="J176" s="184">
        <f>ROUND(I176*H176,2)</f>
        <v>0</v>
      </c>
      <c r="K176" s="185"/>
      <c r="L176" s="38"/>
      <c r="M176" s="186" t="s">
        <v>1</v>
      </c>
      <c r="N176" s="187" t="s">
        <v>39</v>
      </c>
      <c r="O176" s="70"/>
      <c r="P176" s="188">
        <f>O176*H176</f>
        <v>0</v>
      </c>
      <c r="Q176" s="188">
        <v>0</v>
      </c>
      <c r="R176" s="188">
        <f>Q176*H176</f>
        <v>0</v>
      </c>
      <c r="S176" s="188">
        <v>0</v>
      </c>
      <c r="T176" s="189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0" t="s">
        <v>126</v>
      </c>
      <c r="AT176" s="190" t="s">
        <v>122</v>
      </c>
      <c r="AU176" s="190" t="s">
        <v>82</v>
      </c>
      <c r="AY176" s="16" t="s">
        <v>121</v>
      </c>
      <c r="BE176" s="191">
        <f>IF(N176="základní",J176,0)</f>
        <v>0</v>
      </c>
      <c r="BF176" s="191">
        <f>IF(N176="snížená",J176,0)</f>
        <v>0</v>
      </c>
      <c r="BG176" s="191">
        <f>IF(N176="zákl. přenesená",J176,0)</f>
        <v>0</v>
      </c>
      <c r="BH176" s="191">
        <f>IF(N176="sníž. přenesená",J176,0)</f>
        <v>0</v>
      </c>
      <c r="BI176" s="191">
        <f>IF(N176="nulová",J176,0)</f>
        <v>0</v>
      </c>
      <c r="BJ176" s="16" t="s">
        <v>82</v>
      </c>
      <c r="BK176" s="191">
        <f>ROUND(I176*H176,2)</f>
        <v>0</v>
      </c>
      <c r="BL176" s="16" t="s">
        <v>126</v>
      </c>
      <c r="BM176" s="190" t="s">
        <v>182</v>
      </c>
    </row>
    <row r="177" spans="1:65" s="12" customFormat="1" ht="11.25">
      <c r="B177" s="197"/>
      <c r="C177" s="198"/>
      <c r="D177" s="192" t="s">
        <v>129</v>
      </c>
      <c r="E177" s="199" t="s">
        <v>1</v>
      </c>
      <c r="F177" s="200" t="s">
        <v>177</v>
      </c>
      <c r="G177" s="198"/>
      <c r="H177" s="199" t="s">
        <v>1</v>
      </c>
      <c r="I177" s="201"/>
      <c r="J177" s="198"/>
      <c r="K177" s="198"/>
      <c r="L177" s="202"/>
      <c r="M177" s="203"/>
      <c r="N177" s="204"/>
      <c r="O177" s="204"/>
      <c r="P177" s="204"/>
      <c r="Q177" s="204"/>
      <c r="R177" s="204"/>
      <c r="S177" s="204"/>
      <c r="T177" s="205"/>
      <c r="AT177" s="206" t="s">
        <v>129</v>
      </c>
      <c r="AU177" s="206" t="s">
        <v>82</v>
      </c>
      <c r="AV177" s="12" t="s">
        <v>82</v>
      </c>
      <c r="AW177" s="12" t="s">
        <v>30</v>
      </c>
      <c r="AX177" s="12" t="s">
        <v>74</v>
      </c>
      <c r="AY177" s="206" t="s">
        <v>121</v>
      </c>
    </row>
    <row r="178" spans="1:65" s="13" customFormat="1" ht="11.25">
      <c r="B178" s="207"/>
      <c r="C178" s="208"/>
      <c r="D178" s="192" t="s">
        <v>129</v>
      </c>
      <c r="E178" s="209" t="s">
        <v>1</v>
      </c>
      <c r="F178" s="210" t="s">
        <v>178</v>
      </c>
      <c r="G178" s="208"/>
      <c r="H178" s="211">
        <v>8.1039999999999992</v>
      </c>
      <c r="I178" s="212"/>
      <c r="J178" s="208"/>
      <c r="K178" s="208"/>
      <c r="L178" s="213"/>
      <c r="M178" s="214"/>
      <c r="N178" s="215"/>
      <c r="O178" s="215"/>
      <c r="P178" s="215"/>
      <c r="Q178" s="215"/>
      <c r="R178" s="215"/>
      <c r="S178" s="215"/>
      <c r="T178" s="216"/>
      <c r="AT178" s="217" t="s">
        <v>129</v>
      </c>
      <c r="AU178" s="217" t="s">
        <v>82</v>
      </c>
      <c r="AV178" s="13" t="s">
        <v>84</v>
      </c>
      <c r="AW178" s="13" t="s">
        <v>30</v>
      </c>
      <c r="AX178" s="13" t="s">
        <v>74</v>
      </c>
      <c r="AY178" s="217" t="s">
        <v>121</v>
      </c>
    </row>
    <row r="179" spans="1:65" s="14" customFormat="1" ht="11.25">
      <c r="B179" s="218"/>
      <c r="C179" s="219"/>
      <c r="D179" s="192" t="s">
        <v>129</v>
      </c>
      <c r="E179" s="220" t="s">
        <v>1</v>
      </c>
      <c r="F179" s="221" t="s">
        <v>133</v>
      </c>
      <c r="G179" s="219"/>
      <c r="H179" s="222">
        <v>8.1039999999999992</v>
      </c>
      <c r="I179" s="223"/>
      <c r="J179" s="219"/>
      <c r="K179" s="219"/>
      <c r="L179" s="224"/>
      <c r="M179" s="225"/>
      <c r="N179" s="226"/>
      <c r="O179" s="226"/>
      <c r="P179" s="226"/>
      <c r="Q179" s="226"/>
      <c r="R179" s="226"/>
      <c r="S179" s="226"/>
      <c r="T179" s="227"/>
      <c r="AT179" s="228" t="s">
        <v>129</v>
      </c>
      <c r="AU179" s="228" t="s">
        <v>82</v>
      </c>
      <c r="AV179" s="14" t="s">
        <v>126</v>
      </c>
      <c r="AW179" s="14" t="s">
        <v>30</v>
      </c>
      <c r="AX179" s="14" t="s">
        <v>82</v>
      </c>
      <c r="AY179" s="228" t="s">
        <v>121</v>
      </c>
    </row>
    <row r="180" spans="1:65" s="2" customFormat="1" ht="16.5" customHeight="1">
      <c r="A180" s="33"/>
      <c r="B180" s="34"/>
      <c r="C180" s="178" t="s">
        <v>183</v>
      </c>
      <c r="D180" s="178" t="s">
        <v>122</v>
      </c>
      <c r="E180" s="179" t="s">
        <v>184</v>
      </c>
      <c r="F180" s="180" t="s">
        <v>185</v>
      </c>
      <c r="G180" s="181" t="s">
        <v>186</v>
      </c>
      <c r="H180" s="182">
        <v>0.311</v>
      </c>
      <c r="I180" s="183"/>
      <c r="J180" s="184">
        <f>ROUND(I180*H180,2)</f>
        <v>0</v>
      </c>
      <c r="K180" s="185"/>
      <c r="L180" s="38"/>
      <c r="M180" s="186" t="s">
        <v>1</v>
      </c>
      <c r="N180" s="187" t="s">
        <v>39</v>
      </c>
      <c r="O180" s="70"/>
      <c r="P180" s="188">
        <f>O180*H180</f>
        <v>0</v>
      </c>
      <c r="Q180" s="188">
        <v>0</v>
      </c>
      <c r="R180" s="188">
        <f>Q180*H180</f>
        <v>0</v>
      </c>
      <c r="S180" s="188">
        <v>0</v>
      </c>
      <c r="T180" s="189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0" t="s">
        <v>126</v>
      </c>
      <c r="AT180" s="190" t="s">
        <v>122</v>
      </c>
      <c r="AU180" s="190" t="s">
        <v>82</v>
      </c>
      <c r="AY180" s="16" t="s">
        <v>121</v>
      </c>
      <c r="BE180" s="191">
        <f>IF(N180="základní",J180,0)</f>
        <v>0</v>
      </c>
      <c r="BF180" s="191">
        <f>IF(N180="snížená",J180,0)</f>
        <v>0</v>
      </c>
      <c r="BG180" s="191">
        <f>IF(N180="zákl. přenesená",J180,0)</f>
        <v>0</v>
      </c>
      <c r="BH180" s="191">
        <f>IF(N180="sníž. přenesená",J180,0)</f>
        <v>0</v>
      </c>
      <c r="BI180" s="191">
        <f>IF(N180="nulová",J180,0)</f>
        <v>0</v>
      </c>
      <c r="BJ180" s="16" t="s">
        <v>82</v>
      </c>
      <c r="BK180" s="191">
        <f>ROUND(I180*H180,2)</f>
        <v>0</v>
      </c>
      <c r="BL180" s="16" t="s">
        <v>126</v>
      </c>
      <c r="BM180" s="190" t="s">
        <v>187</v>
      </c>
    </row>
    <row r="181" spans="1:65" s="2" customFormat="1" ht="58.5">
      <c r="A181" s="33"/>
      <c r="B181" s="34"/>
      <c r="C181" s="35"/>
      <c r="D181" s="192" t="s">
        <v>127</v>
      </c>
      <c r="E181" s="35"/>
      <c r="F181" s="193" t="s">
        <v>188</v>
      </c>
      <c r="G181" s="35"/>
      <c r="H181" s="35"/>
      <c r="I181" s="194"/>
      <c r="J181" s="35"/>
      <c r="K181" s="35"/>
      <c r="L181" s="38"/>
      <c r="M181" s="195"/>
      <c r="N181" s="196"/>
      <c r="O181" s="70"/>
      <c r="P181" s="70"/>
      <c r="Q181" s="70"/>
      <c r="R181" s="70"/>
      <c r="S181" s="70"/>
      <c r="T181" s="71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127</v>
      </c>
      <c r="AU181" s="16" t="s">
        <v>82</v>
      </c>
    </row>
    <row r="182" spans="1:65" s="13" customFormat="1" ht="11.25">
      <c r="B182" s="207"/>
      <c r="C182" s="208"/>
      <c r="D182" s="192" t="s">
        <v>129</v>
      </c>
      <c r="E182" s="209" t="s">
        <v>1</v>
      </c>
      <c r="F182" s="210" t="s">
        <v>189</v>
      </c>
      <c r="G182" s="208"/>
      <c r="H182" s="211">
        <v>0.25900000000000001</v>
      </c>
      <c r="I182" s="212"/>
      <c r="J182" s="208"/>
      <c r="K182" s="208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129</v>
      </c>
      <c r="AU182" s="217" t="s">
        <v>82</v>
      </c>
      <c r="AV182" s="13" t="s">
        <v>84</v>
      </c>
      <c r="AW182" s="13" t="s">
        <v>30</v>
      </c>
      <c r="AX182" s="13" t="s">
        <v>74</v>
      </c>
      <c r="AY182" s="217" t="s">
        <v>121</v>
      </c>
    </row>
    <row r="183" spans="1:65" s="14" customFormat="1" ht="11.25">
      <c r="B183" s="218"/>
      <c r="C183" s="219"/>
      <c r="D183" s="192" t="s">
        <v>129</v>
      </c>
      <c r="E183" s="220" t="s">
        <v>1</v>
      </c>
      <c r="F183" s="221" t="s">
        <v>133</v>
      </c>
      <c r="G183" s="219"/>
      <c r="H183" s="222">
        <v>0.25900000000000001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129</v>
      </c>
      <c r="AU183" s="228" t="s">
        <v>82</v>
      </c>
      <c r="AV183" s="14" t="s">
        <v>126</v>
      </c>
      <c r="AW183" s="14" t="s">
        <v>30</v>
      </c>
      <c r="AX183" s="14" t="s">
        <v>82</v>
      </c>
      <c r="AY183" s="228" t="s">
        <v>121</v>
      </c>
    </row>
    <row r="184" spans="1:65" s="13" customFormat="1" ht="11.25">
      <c r="B184" s="207"/>
      <c r="C184" s="208"/>
      <c r="D184" s="192" t="s">
        <v>129</v>
      </c>
      <c r="E184" s="208"/>
      <c r="F184" s="210" t="s">
        <v>190</v>
      </c>
      <c r="G184" s="208"/>
      <c r="H184" s="211">
        <v>0.311</v>
      </c>
      <c r="I184" s="212"/>
      <c r="J184" s="208"/>
      <c r="K184" s="208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129</v>
      </c>
      <c r="AU184" s="217" t="s">
        <v>82</v>
      </c>
      <c r="AV184" s="13" t="s">
        <v>84</v>
      </c>
      <c r="AW184" s="13" t="s">
        <v>4</v>
      </c>
      <c r="AX184" s="13" t="s">
        <v>82</v>
      </c>
      <c r="AY184" s="217" t="s">
        <v>121</v>
      </c>
    </row>
    <row r="185" spans="1:65" s="2" customFormat="1" ht="16.5" customHeight="1">
      <c r="A185" s="33"/>
      <c r="B185" s="34"/>
      <c r="C185" s="178" t="s">
        <v>160</v>
      </c>
      <c r="D185" s="178" t="s">
        <v>122</v>
      </c>
      <c r="E185" s="179" t="s">
        <v>191</v>
      </c>
      <c r="F185" s="180" t="s">
        <v>192</v>
      </c>
      <c r="G185" s="181" t="s">
        <v>193</v>
      </c>
      <c r="H185" s="182">
        <v>3.35</v>
      </c>
      <c r="I185" s="183"/>
      <c r="J185" s="184">
        <f>ROUND(I185*H185,2)</f>
        <v>0</v>
      </c>
      <c r="K185" s="185"/>
      <c r="L185" s="38"/>
      <c r="M185" s="186" t="s">
        <v>1</v>
      </c>
      <c r="N185" s="187" t="s">
        <v>39</v>
      </c>
      <c r="O185" s="70"/>
      <c r="P185" s="188">
        <f>O185*H185</f>
        <v>0</v>
      </c>
      <c r="Q185" s="188">
        <v>0</v>
      </c>
      <c r="R185" s="188">
        <f>Q185*H185</f>
        <v>0</v>
      </c>
      <c r="S185" s="188">
        <v>0</v>
      </c>
      <c r="T185" s="189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0" t="s">
        <v>126</v>
      </c>
      <c r="AT185" s="190" t="s">
        <v>122</v>
      </c>
      <c r="AU185" s="190" t="s">
        <v>82</v>
      </c>
      <c r="AY185" s="16" t="s">
        <v>121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6" t="s">
        <v>82</v>
      </c>
      <c r="BK185" s="191">
        <f>ROUND(I185*H185,2)</f>
        <v>0</v>
      </c>
      <c r="BL185" s="16" t="s">
        <v>126</v>
      </c>
      <c r="BM185" s="190" t="s">
        <v>194</v>
      </c>
    </row>
    <row r="186" spans="1:65" s="12" customFormat="1" ht="11.25">
      <c r="B186" s="197"/>
      <c r="C186" s="198"/>
      <c r="D186" s="192" t="s">
        <v>129</v>
      </c>
      <c r="E186" s="199" t="s">
        <v>1</v>
      </c>
      <c r="F186" s="200" t="s">
        <v>195</v>
      </c>
      <c r="G186" s="198"/>
      <c r="H186" s="199" t="s">
        <v>1</v>
      </c>
      <c r="I186" s="201"/>
      <c r="J186" s="198"/>
      <c r="K186" s="198"/>
      <c r="L186" s="202"/>
      <c r="M186" s="203"/>
      <c r="N186" s="204"/>
      <c r="O186" s="204"/>
      <c r="P186" s="204"/>
      <c r="Q186" s="204"/>
      <c r="R186" s="204"/>
      <c r="S186" s="204"/>
      <c r="T186" s="205"/>
      <c r="AT186" s="206" t="s">
        <v>129</v>
      </c>
      <c r="AU186" s="206" t="s">
        <v>82</v>
      </c>
      <c r="AV186" s="12" t="s">
        <v>82</v>
      </c>
      <c r="AW186" s="12" t="s">
        <v>30</v>
      </c>
      <c r="AX186" s="12" t="s">
        <v>74</v>
      </c>
      <c r="AY186" s="206" t="s">
        <v>121</v>
      </c>
    </row>
    <row r="187" spans="1:65" s="13" customFormat="1" ht="11.25">
      <c r="B187" s="207"/>
      <c r="C187" s="208"/>
      <c r="D187" s="192" t="s">
        <v>129</v>
      </c>
      <c r="E187" s="209" t="s">
        <v>1</v>
      </c>
      <c r="F187" s="210" t="s">
        <v>196</v>
      </c>
      <c r="G187" s="208"/>
      <c r="H187" s="211">
        <v>3.35</v>
      </c>
      <c r="I187" s="212"/>
      <c r="J187" s="208"/>
      <c r="K187" s="208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129</v>
      </c>
      <c r="AU187" s="217" t="s">
        <v>82</v>
      </c>
      <c r="AV187" s="13" t="s">
        <v>84</v>
      </c>
      <c r="AW187" s="13" t="s">
        <v>30</v>
      </c>
      <c r="AX187" s="13" t="s">
        <v>74</v>
      </c>
      <c r="AY187" s="217" t="s">
        <v>121</v>
      </c>
    </row>
    <row r="188" spans="1:65" s="14" customFormat="1" ht="11.25">
      <c r="B188" s="218"/>
      <c r="C188" s="219"/>
      <c r="D188" s="192" t="s">
        <v>129</v>
      </c>
      <c r="E188" s="220" t="s">
        <v>1</v>
      </c>
      <c r="F188" s="221" t="s">
        <v>133</v>
      </c>
      <c r="G188" s="219"/>
      <c r="H188" s="222">
        <v>3.35</v>
      </c>
      <c r="I188" s="223"/>
      <c r="J188" s="219"/>
      <c r="K188" s="219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129</v>
      </c>
      <c r="AU188" s="228" t="s">
        <v>82</v>
      </c>
      <c r="AV188" s="14" t="s">
        <v>126</v>
      </c>
      <c r="AW188" s="14" t="s">
        <v>30</v>
      </c>
      <c r="AX188" s="14" t="s">
        <v>82</v>
      </c>
      <c r="AY188" s="228" t="s">
        <v>121</v>
      </c>
    </row>
    <row r="189" spans="1:65" s="2" customFormat="1" ht="21.75" customHeight="1">
      <c r="A189" s="33"/>
      <c r="B189" s="34"/>
      <c r="C189" s="178" t="s">
        <v>197</v>
      </c>
      <c r="D189" s="178" t="s">
        <v>122</v>
      </c>
      <c r="E189" s="179" t="s">
        <v>198</v>
      </c>
      <c r="F189" s="180" t="s">
        <v>199</v>
      </c>
      <c r="G189" s="181" t="s">
        <v>200</v>
      </c>
      <c r="H189" s="182">
        <v>27.071999999999999</v>
      </c>
      <c r="I189" s="183"/>
      <c r="J189" s="184">
        <f>ROUND(I189*H189,2)</f>
        <v>0</v>
      </c>
      <c r="K189" s="185"/>
      <c r="L189" s="38"/>
      <c r="M189" s="186" t="s">
        <v>1</v>
      </c>
      <c r="N189" s="187" t="s">
        <v>39</v>
      </c>
      <c r="O189" s="70"/>
      <c r="P189" s="188">
        <f>O189*H189</f>
        <v>0</v>
      </c>
      <c r="Q189" s="188">
        <v>0</v>
      </c>
      <c r="R189" s="188">
        <f>Q189*H189</f>
        <v>0</v>
      </c>
      <c r="S189" s="188">
        <v>0</v>
      </c>
      <c r="T189" s="189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90" t="s">
        <v>126</v>
      </c>
      <c r="AT189" s="190" t="s">
        <v>122</v>
      </c>
      <c r="AU189" s="190" t="s">
        <v>82</v>
      </c>
      <c r="AY189" s="16" t="s">
        <v>121</v>
      </c>
      <c r="BE189" s="191">
        <f>IF(N189="základní",J189,0)</f>
        <v>0</v>
      </c>
      <c r="BF189" s="191">
        <f>IF(N189="snížená",J189,0)</f>
        <v>0</v>
      </c>
      <c r="BG189" s="191">
        <f>IF(N189="zákl. přenesená",J189,0)</f>
        <v>0</v>
      </c>
      <c r="BH189" s="191">
        <f>IF(N189="sníž. přenesená",J189,0)</f>
        <v>0</v>
      </c>
      <c r="BI189" s="191">
        <f>IF(N189="nulová",J189,0)</f>
        <v>0</v>
      </c>
      <c r="BJ189" s="16" t="s">
        <v>82</v>
      </c>
      <c r="BK189" s="191">
        <f>ROUND(I189*H189,2)</f>
        <v>0</v>
      </c>
      <c r="BL189" s="16" t="s">
        <v>126</v>
      </c>
      <c r="BM189" s="190" t="s">
        <v>201</v>
      </c>
    </row>
    <row r="190" spans="1:65" s="12" customFormat="1" ht="11.25">
      <c r="B190" s="197"/>
      <c r="C190" s="198"/>
      <c r="D190" s="192" t="s">
        <v>129</v>
      </c>
      <c r="E190" s="199" t="s">
        <v>1</v>
      </c>
      <c r="F190" s="200" t="s">
        <v>202</v>
      </c>
      <c r="G190" s="198"/>
      <c r="H190" s="199" t="s">
        <v>1</v>
      </c>
      <c r="I190" s="201"/>
      <c r="J190" s="198"/>
      <c r="K190" s="198"/>
      <c r="L190" s="202"/>
      <c r="M190" s="203"/>
      <c r="N190" s="204"/>
      <c r="O190" s="204"/>
      <c r="P190" s="204"/>
      <c r="Q190" s="204"/>
      <c r="R190" s="204"/>
      <c r="S190" s="204"/>
      <c r="T190" s="205"/>
      <c r="AT190" s="206" t="s">
        <v>129</v>
      </c>
      <c r="AU190" s="206" t="s">
        <v>82</v>
      </c>
      <c r="AV190" s="12" t="s">
        <v>82</v>
      </c>
      <c r="AW190" s="12" t="s">
        <v>30</v>
      </c>
      <c r="AX190" s="12" t="s">
        <v>74</v>
      </c>
      <c r="AY190" s="206" t="s">
        <v>121</v>
      </c>
    </row>
    <row r="191" spans="1:65" s="13" customFormat="1" ht="11.25">
      <c r="B191" s="207"/>
      <c r="C191" s="208"/>
      <c r="D191" s="192" t="s">
        <v>129</v>
      </c>
      <c r="E191" s="209" t="s">
        <v>1</v>
      </c>
      <c r="F191" s="210" t="s">
        <v>203</v>
      </c>
      <c r="G191" s="208"/>
      <c r="H191" s="211">
        <v>27.071999999999999</v>
      </c>
      <c r="I191" s="212"/>
      <c r="J191" s="208"/>
      <c r="K191" s="208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129</v>
      </c>
      <c r="AU191" s="217" t="s">
        <v>82</v>
      </c>
      <c r="AV191" s="13" t="s">
        <v>84</v>
      </c>
      <c r="AW191" s="13" t="s">
        <v>30</v>
      </c>
      <c r="AX191" s="13" t="s">
        <v>74</v>
      </c>
      <c r="AY191" s="217" t="s">
        <v>121</v>
      </c>
    </row>
    <row r="192" spans="1:65" s="14" customFormat="1" ht="11.25">
      <c r="B192" s="218"/>
      <c r="C192" s="219"/>
      <c r="D192" s="192" t="s">
        <v>129</v>
      </c>
      <c r="E192" s="220" t="s">
        <v>1</v>
      </c>
      <c r="F192" s="221" t="s">
        <v>133</v>
      </c>
      <c r="G192" s="219"/>
      <c r="H192" s="222">
        <v>27.071999999999999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129</v>
      </c>
      <c r="AU192" s="228" t="s">
        <v>82</v>
      </c>
      <c r="AV192" s="14" t="s">
        <v>126</v>
      </c>
      <c r="AW192" s="14" t="s">
        <v>30</v>
      </c>
      <c r="AX192" s="14" t="s">
        <v>82</v>
      </c>
      <c r="AY192" s="228" t="s">
        <v>121</v>
      </c>
    </row>
    <row r="193" spans="1:65" s="2" customFormat="1" ht="24.2" customHeight="1">
      <c r="A193" s="33"/>
      <c r="B193" s="34"/>
      <c r="C193" s="178" t="s">
        <v>167</v>
      </c>
      <c r="D193" s="178" t="s">
        <v>122</v>
      </c>
      <c r="E193" s="179" t="s">
        <v>204</v>
      </c>
      <c r="F193" s="180" t="s">
        <v>205</v>
      </c>
      <c r="G193" s="181" t="s">
        <v>200</v>
      </c>
      <c r="H193" s="182">
        <v>27.071999999999999</v>
      </c>
      <c r="I193" s="183"/>
      <c r="J193" s="184">
        <f>ROUND(I193*H193,2)</f>
        <v>0</v>
      </c>
      <c r="K193" s="185"/>
      <c r="L193" s="38"/>
      <c r="M193" s="186" t="s">
        <v>1</v>
      </c>
      <c r="N193" s="187" t="s">
        <v>39</v>
      </c>
      <c r="O193" s="70"/>
      <c r="P193" s="188">
        <f>O193*H193</f>
        <v>0</v>
      </c>
      <c r="Q193" s="188">
        <v>0</v>
      </c>
      <c r="R193" s="188">
        <f>Q193*H193</f>
        <v>0</v>
      </c>
      <c r="S193" s="188">
        <v>0</v>
      </c>
      <c r="T193" s="189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90" t="s">
        <v>126</v>
      </c>
      <c r="AT193" s="190" t="s">
        <v>122</v>
      </c>
      <c r="AU193" s="190" t="s">
        <v>82</v>
      </c>
      <c r="AY193" s="16" t="s">
        <v>121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6" t="s">
        <v>82</v>
      </c>
      <c r="BK193" s="191">
        <f>ROUND(I193*H193,2)</f>
        <v>0</v>
      </c>
      <c r="BL193" s="16" t="s">
        <v>126</v>
      </c>
      <c r="BM193" s="190" t="s">
        <v>206</v>
      </c>
    </row>
    <row r="194" spans="1:65" s="2" customFormat="1" ht="19.5">
      <c r="A194" s="33"/>
      <c r="B194" s="34"/>
      <c r="C194" s="35"/>
      <c r="D194" s="192" t="s">
        <v>127</v>
      </c>
      <c r="E194" s="35"/>
      <c r="F194" s="193" t="s">
        <v>207</v>
      </c>
      <c r="G194" s="35"/>
      <c r="H194" s="35"/>
      <c r="I194" s="194"/>
      <c r="J194" s="35"/>
      <c r="K194" s="35"/>
      <c r="L194" s="38"/>
      <c r="M194" s="195"/>
      <c r="N194" s="196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127</v>
      </c>
      <c r="AU194" s="16" t="s">
        <v>82</v>
      </c>
    </row>
    <row r="195" spans="1:65" s="12" customFormat="1" ht="11.25">
      <c r="B195" s="197"/>
      <c r="C195" s="198"/>
      <c r="D195" s="192" t="s">
        <v>129</v>
      </c>
      <c r="E195" s="199" t="s">
        <v>1</v>
      </c>
      <c r="F195" s="200" t="s">
        <v>202</v>
      </c>
      <c r="G195" s="198"/>
      <c r="H195" s="199" t="s">
        <v>1</v>
      </c>
      <c r="I195" s="201"/>
      <c r="J195" s="198"/>
      <c r="K195" s="198"/>
      <c r="L195" s="202"/>
      <c r="M195" s="203"/>
      <c r="N195" s="204"/>
      <c r="O195" s="204"/>
      <c r="P195" s="204"/>
      <c r="Q195" s="204"/>
      <c r="R195" s="204"/>
      <c r="S195" s="204"/>
      <c r="T195" s="205"/>
      <c r="AT195" s="206" t="s">
        <v>129</v>
      </c>
      <c r="AU195" s="206" t="s">
        <v>82</v>
      </c>
      <c r="AV195" s="12" t="s">
        <v>82</v>
      </c>
      <c r="AW195" s="12" t="s">
        <v>30</v>
      </c>
      <c r="AX195" s="12" t="s">
        <v>74</v>
      </c>
      <c r="AY195" s="206" t="s">
        <v>121</v>
      </c>
    </row>
    <row r="196" spans="1:65" s="13" customFormat="1" ht="11.25">
      <c r="B196" s="207"/>
      <c r="C196" s="208"/>
      <c r="D196" s="192" t="s">
        <v>129</v>
      </c>
      <c r="E196" s="209" t="s">
        <v>1</v>
      </c>
      <c r="F196" s="210" t="s">
        <v>208</v>
      </c>
      <c r="G196" s="208"/>
      <c r="H196" s="211">
        <v>27.071999999999999</v>
      </c>
      <c r="I196" s="212"/>
      <c r="J196" s="208"/>
      <c r="K196" s="208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129</v>
      </c>
      <c r="AU196" s="217" t="s">
        <v>82</v>
      </c>
      <c r="AV196" s="13" t="s">
        <v>84</v>
      </c>
      <c r="AW196" s="13" t="s">
        <v>30</v>
      </c>
      <c r="AX196" s="13" t="s">
        <v>74</v>
      </c>
      <c r="AY196" s="217" t="s">
        <v>121</v>
      </c>
    </row>
    <row r="197" spans="1:65" s="14" customFormat="1" ht="11.25">
      <c r="B197" s="218"/>
      <c r="C197" s="219"/>
      <c r="D197" s="192" t="s">
        <v>129</v>
      </c>
      <c r="E197" s="220" t="s">
        <v>1</v>
      </c>
      <c r="F197" s="221" t="s">
        <v>133</v>
      </c>
      <c r="G197" s="219"/>
      <c r="H197" s="222">
        <v>27.071999999999999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129</v>
      </c>
      <c r="AU197" s="228" t="s">
        <v>82</v>
      </c>
      <c r="AV197" s="14" t="s">
        <v>126</v>
      </c>
      <c r="AW197" s="14" t="s">
        <v>30</v>
      </c>
      <c r="AX197" s="14" t="s">
        <v>82</v>
      </c>
      <c r="AY197" s="228" t="s">
        <v>121</v>
      </c>
    </row>
    <row r="198" spans="1:65" s="11" customFormat="1" ht="25.9" customHeight="1">
      <c r="B198" s="164"/>
      <c r="C198" s="165"/>
      <c r="D198" s="166" t="s">
        <v>73</v>
      </c>
      <c r="E198" s="167" t="s">
        <v>84</v>
      </c>
      <c r="F198" s="167" t="s">
        <v>209</v>
      </c>
      <c r="G198" s="165"/>
      <c r="H198" s="165"/>
      <c r="I198" s="168"/>
      <c r="J198" s="169">
        <f>BK198</f>
        <v>0</v>
      </c>
      <c r="K198" s="165"/>
      <c r="L198" s="170"/>
      <c r="M198" s="171"/>
      <c r="N198" s="172"/>
      <c r="O198" s="172"/>
      <c r="P198" s="173">
        <f>SUM(P199:P217)</f>
        <v>0</v>
      </c>
      <c r="Q198" s="172"/>
      <c r="R198" s="173">
        <f>SUM(R199:R217)</f>
        <v>0</v>
      </c>
      <c r="S198" s="172"/>
      <c r="T198" s="174">
        <f>SUM(T199:T217)</f>
        <v>0</v>
      </c>
      <c r="AR198" s="175" t="s">
        <v>82</v>
      </c>
      <c r="AT198" s="176" t="s">
        <v>73</v>
      </c>
      <c r="AU198" s="176" t="s">
        <v>74</v>
      </c>
      <c r="AY198" s="175" t="s">
        <v>121</v>
      </c>
      <c r="BK198" s="177">
        <f>SUM(BK199:BK217)</f>
        <v>0</v>
      </c>
    </row>
    <row r="199" spans="1:65" s="2" customFormat="1" ht="21.75" customHeight="1">
      <c r="A199" s="33"/>
      <c r="B199" s="34"/>
      <c r="C199" s="178" t="s">
        <v>210</v>
      </c>
      <c r="D199" s="178" t="s">
        <v>122</v>
      </c>
      <c r="E199" s="179" t="s">
        <v>211</v>
      </c>
      <c r="F199" s="180" t="s">
        <v>212</v>
      </c>
      <c r="G199" s="181" t="s">
        <v>213</v>
      </c>
      <c r="H199" s="182">
        <v>2</v>
      </c>
      <c r="I199" s="183"/>
      <c r="J199" s="184">
        <f>ROUND(I199*H199,2)</f>
        <v>0</v>
      </c>
      <c r="K199" s="185"/>
      <c r="L199" s="38"/>
      <c r="M199" s="186" t="s">
        <v>1</v>
      </c>
      <c r="N199" s="187" t="s">
        <v>39</v>
      </c>
      <c r="O199" s="70"/>
      <c r="P199" s="188">
        <f>O199*H199</f>
        <v>0</v>
      </c>
      <c r="Q199" s="188">
        <v>0</v>
      </c>
      <c r="R199" s="188">
        <f>Q199*H199</f>
        <v>0</v>
      </c>
      <c r="S199" s="188">
        <v>0</v>
      </c>
      <c r="T199" s="189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90" t="s">
        <v>126</v>
      </c>
      <c r="AT199" s="190" t="s">
        <v>122</v>
      </c>
      <c r="AU199" s="190" t="s">
        <v>82</v>
      </c>
      <c r="AY199" s="16" t="s">
        <v>121</v>
      </c>
      <c r="BE199" s="191">
        <f>IF(N199="základní",J199,0)</f>
        <v>0</v>
      </c>
      <c r="BF199" s="191">
        <f>IF(N199="snížená",J199,0)</f>
        <v>0</v>
      </c>
      <c r="BG199" s="191">
        <f>IF(N199="zákl. přenesená",J199,0)</f>
        <v>0</v>
      </c>
      <c r="BH199" s="191">
        <f>IF(N199="sníž. přenesená",J199,0)</f>
        <v>0</v>
      </c>
      <c r="BI199" s="191">
        <f>IF(N199="nulová",J199,0)</f>
        <v>0</v>
      </c>
      <c r="BJ199" s="16" t="s">
        <v>82</v>
      </c>
      <c r="BK199" s="191">
        <f>ROUND(I199*H199,2)</f>
        <v>0</v>
      </c>
      <c r="BL199" s="16" t="s">
        <v>126</v>
      </c>
      <c r="BM199" s="190" t="s">
        <v>214</v>
      </c>
    </row>
    <row r="200" spans="1:65" s="13" customFormat="1" ht="11.25">
      <c r="B200" s="207"/>
      <c r="C200" s="208"/>
      <c r="D200" s="192" t="s">
        <v>129</v>
      </c>
      <c r="E200" s="209" t="s">
        <v>1</v>
      </c>
      <c r="F200" s="210" t="s">
        <v>215</v>
      </c>
      <c r="G200" s="208"/>
      <c r="H200" s="211">
        <v>2</v>
      </c>
      <c r="I200" s="212"/>
      <c r="J200" s="208"/>
      <c r="K200" s="208"/>
      <c r="L200" s="213"/>
      <c r="M200" s="214"/>
      <c r="N200" s="215"/>
      <c r="O200" s="215"/>
      <c r="P200" s="215"/>
      <c r="Q200" s="215"/>
      <c r="R200" s="215"/>
      <c r="S200" s="215"/>
      <c r="T200" s="216"/>
      <c r="AT200" s="217" t="s">
        <v>129</v>
      </c>
      <c r="AU200" s="217" t="s">
        <v>82</v>
      </c>
      <c r="AV200" s="13" t="s">
        <v>84</v>
      </c>
      <c r="AW200" s="13" t="s">
        <v>30</v>
      </c>
      <c r="AX200" s="13" t="s">
        <v>74</v>
      </c>
      <c r="AY200" s="217" t="s">
        <v>121</v>
      </c>
    </row>
    <row r="201" spans="1:65" s="14" customFormat="1" ht="11.25">
      <c r="B201" s="218"/>
      <c r="C201" s="219"/>
      <c r="D201" s="192" t="s">
        <v>129</v>
      </c>
      <c r="E201" s="220" t="s">
        <v>1</v>
      </c>
      <c r="F201" s="221" t="s">
        <v>133</v>
      </c>
      <c r="G201" s="219"/>
      <c r="H201" s="222">
        <v>2</v>
      </c>
      <c r="I201" s="223"/>
      <c r="J201" s="219"/>
      <c r="K201" s="219"/>
      <c r="L201" s="224"/>
      <c r="M201" s="225"/>
      <c r="N201" s="226"/>
      <c r="O201" s="226"/>
      <c r="P201" s="226"/>
      <c r="Q201" s="226"/>
      <c r="R201" s="226"/>
      <c r="S201" s="226"/>
      <c r="T201" s="227"/>
      <c r="AT201" s="228" t="s">
        <v>129</v>
      </c>
      <c r="AU201" s="228" t="s">
        <v>82</v>
      </c>
      <c r="AV201" s="14" t="s">
        <v>126</v>
      </c>
      <c r="AW201" s="14" t="s">
        <v>30</v>
      </c>
      <c r="AX201" s="14" t="s">
        <v>82</v>
      </c>
      <c r="AY201" s="228" t="s">
        <v>121</v>
      </c>
    </row>
    <row r="202" spans="1:65" s="2" customFormat="1" ht="16.5" customHeight="1">
      <c r="A202" s="33"/>
      <c r="B202" s="34"/>
      <c r="C202" s="178" t="s">
        <v>175</v>
      </c>
      <c r="D202" s="178" t="s">
        <v>122</v>
      </c>
      <c r="E202" s="179" t="s">
        <v>216</v>
      </c>
      <c r="F202" s="180" t="s">
        <v>217</v>
      </c>
      <c r="G202" s="181" t="s">
        <v>125</v>
      </c>
      <c r="H202" s="182">
        <v>1.014</v>
      </c>
      <c r="I202" s="183"/>
      <c r="J202" s="184">
        <f>ROUND(I202*H202,2)</f>
        <v>0</v>
      </c>
      <c r="K202" s="185"/>
      <c r="L202" s="38"/>
      <c r="M202" s="186" t="s">
        <v>1</v>
      </c>
      <c r="N202" s="187" t="s">
        <v>39</v>
      </c>
      <c r="O202" s="70"/>
      <c r="P202" s="188">
        <f>O202*H202</f>
        <v>0</v>
      </c>
      <c r="Q202" s="188">
        <v>0</v>
      </c>
      <c r="R202" s="188">
        <f>Q202*H202</f>
        <v>0</v>
      </c>
      <c r="S202" s="188">
        <v>0</v>
      </c>
      <c r="T202" s="189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90" t="s">
        <v>126</v>
      </c>
      <c r="AT202" s="190" t="s">
        <v>122</v>
      </c>
      <c r="AU202" s="190" t="s">
        <v>82</v>
      </c>
      <c r="AY202" s="16" t="s">
        <v>121</v>
      </c>
      <c r="BE202" s="191">
        <f>IF(N202="základní",J202,0)</f>
        <v>0</v>
      </c>
      <c r="BF202" s="191">
        <f>IF(N202="snížená",J202,0)</f>
        <v>0</v>
      </c>
      <c r="BG202" s="191">
        <f>IF(N202="zákl. přenesená",J202,0)</f>
        <v>0</v>
      </c>
      <c r="BH202" s="191">
        <f>IF(N202="sníž. přenesená",J202,0)</f>
        <v>0</v>
      </c>
      <c r="BI202" s="191">
        <f>IF(N202="nulová",J202,0)</f>
        <v>0</v>
      </c>
      <c r="BJ202" s="16" t="s">
        <v>82</v>
      </c>
      <c r="BK202" s="191">
        <f>ROUND(I202*H202,2)</f>
        <v>0</v>
      </c>
      <c r="BL202" s="16" t="s">
        <v>126</v>
      </c>
      <c r="BM202" s="190" t="s">
        <v>218</v>
      </c>
    </row>
    <row r="203" spans="1:65" s="2" customFormat="1" ht="19.5">
      <c r="A203" s="33"/>
      <c r="B203" s="34"/>
      <c r="C203" s="35"/>
      <c r="D203" s="192" t="s">
        <v>127</v>
      </c>
      <c r="E203" s="35"/>
      <c r="F203" s="193" t="s">
        <v>128</v>
      </c>
      <c r="G203" s="35"/>
      <c r="H203" s="35"/>
      <c r="I203" s="194"/>
      <c r="J203" s="35"/>
      <c r="K203" s="35"/>
      <c r="L203" s="38"/>
      <c r="M203" s="195"/>
      <c r="N203" s="196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127</v>
      </c>
      <c r="AU203" s="16" t="s">
        <v>82</v>
      </c>
    </row>
    <row r="204" spans="1:65" s="12" customFormat="1" ht="11.25">
      <c r="B204" s="197"/>
      <c r="C204" s="198"/>
      <c r="D204" s="192" t="s">
        <v>129</v>
      </c>
      <c r="E204" s="199" t="s">
        <v>1</v>
      </c>
      <c r="F204" s="200" t="s">
        <v>219</v>
      </c>
      <c r="G204" s="198"/>
      <c r="H204" s="199" t="s">
        <v>1</v>
      </c>
      <c r="I204" s="201"/>
      <c r="J204" s="198"/>
      <c r="K204" s="198"/>
      <c r="L204" s="202"/>
      <c r="M204" s="203"/>
      <c r="N204" s="204"/>
      <c r="O204" s="204"/>
      <c r="P204" s="204"/>
      <c r="Q204" s="204"/>
      <c r="R204" s="204"/>
      <c r="S204" s="204"/>
      <c r="T204" s="205"/>
      <c r="AT204" s="206" t="s">
        <v>129</v>
      </c>
      <c r="AU204" s="206" t="s">
        <v>82</v>
      </c>
      <c r="AV204" s="12" t="s">
        <v>82</v>
      </c>
      <c r="AW204" s="12" t="s">
        <v>30</v>
      </c>
      <c r="AX204" s="12" t="s">
        <v>74</v>
      </c>
      <c r="AY204" s="206" t="s">
        <v>121</v>
      </c>
    </row>
    <row r="205" spans="1:65" s="13" customFormat="1" ht="11.25">
      <c r="B205" s="207"/>
      <c r="C205" s="208"/>
      <c r="D205" s="192" t="s">
        <v>129</v>
      </c>
      <c r="E205" s="209" t="s">
        <v>1</v>
      </c>
      <c r="F205" s="210" t="s">
        <v>220</v>
      </c>
      <c r="G205" s="208"/>
      <c r="H205" s="211">
        <v>0.8</v>
      </c>
      <c r="I205" s="212"/>
      <c r="J205" s="208"/>
      <c r="K205" s="208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129</v>
      </c>
      <c r="AU205" s="217" t="s">
        <v>82</v>
      </c>
      <c r="AV205" s="13" t="s">
        <v>84</v>
      </c>
      <c r="AW205" s="13" t="s">
        <v>30</v>
      </c>
      <c r="AX205" s="13" t="s">
        <v>74</v>
      </c>
      <c r="AY205" s="217" t="s">
        <v>121</v>
      </c>
    </row>
    <row r="206" spans="1:65" s="13" customFormat="1" ht="11.25">
      <c r="B206" s="207"/>
      <c r="C206" s="208"/>
      <c r="D206" s="192" t="s">
        <v>129</v>
      </c>
      <c r="E206" s="209" t="s">
        <v>1</v>
      </c>
      <c r="F206" s="210" t="s">
        <v>143</v>
      </c>
      <c r="G206" s="208"/>
      <c r="H206" s="211">
        <v>4.4999999999999998E-2</v>
      </c>
      <c r="I206" s="212"/>
      <c r="J206" s="208"/>
      <c r="K206" s="208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129</v>
      </c>
      <c r="AU206" s="217" t="s">
        <v>82</v>
      </c>
      <c r="AV206" s="13" t="s">
        <v>84</v>
      </c>
      <c r="AW206" s="13" t="s">
        <v>30</v>
      </c>
      <c r="AX206" s="13" t="s">
        <v>74</v>
      </c>
      <c r="AY206" s="217" t="s">
        <v>121</v>
      </c>
    </row>
    <row r="207" spans="1:65" s="14" customFormat="1" ht="11.25">
      <c r="B207" s="218"/>
      <c r="C207" s="219"/>
      <c r="D207" s="192" t="s">
        <v>129</v>
      </c>
      <c r="E207" s="220" t="s">
        <v>1</v>
      </c>
      <c r="F207" s="221" t="s">
        <v>133</v>
      </c>
      <c r="G207" s="219"/>
      <c r="H207" s="222">
        <v>0.84500000000000008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129</v>
      </c>
      <c r="AU207" s="228" t="s">
        <v>82</v>
      </c>
      <c r="AV207" s="14" t="s">
        <v>126</v>
      </c>
      <c r="AW207" s="14" t="s">
        <v>30</v>
      </c>
      <c r="AX207" s="14" t="s">
        <v>82</v>
      </c>
      <c r="AY207" s="228" t="s">
        <v>121</v>
      </c>
    </row>
    <row r="208" spans="1:65" s="13" customFormat="1" ht="11.25">
      <c r="B208" s="207"/>
      <c r="C208" s="208"/>
      <c r="D208" s="192" t="s">
        <v>129</v>
      </c>
      <c r="E208" s="208"/>
      <c r="F208" s="210" t="s">
        <v>221</v>
      </c>
      <c r="G208" s="208"/>
      <c r="H208" s="211">
        <v>1.014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129</v>
      </c>
      <c r="AU208" s="217" t="s">
        <v>82</v>
      </c>
      <c r="AV208" s="13" t="s">
        <v>84</v>
      </c>
      <c r="AW208" s="13" t="s">
        <v>4</v>
      </c>
      <c r="AX208" s="13" t="s">
        <v>82</v>
      </c>
      <c r="AY208" s="217" t="s">
        <v>121</v>
      </c>
    </row>
    <row r="209" spans="1:65" s="2" customFormat="1" ht="16.5" customHeight="1">
      <c r="A209" s="33"/>
      <c r="B209" s="34"/>
      <c r="C209" s="178" t="s">
        <v>8</v>
      </c>
      <c r="D209" s="178" t="s">
        <v>122</v>
      </c>
      <c r="E209" s="179" t="s">
        <v>222</v>
      </c>
      <c r="F209" s="180" t="s">
        <v>223</v>
      </c>
      <c r="G209" s="181" t="s">
        <v>200</v>
      </c>
      <c r="H209" s="182">
        <v>3.2</v>
      </c>
      <c r="I209" s="183"/>
      <c r="J209" s="184">
        <f>ROUND(I209*H209,2)</f>
        <v>0</v>
      </c>
      <c r="K209" s="185"/>
      <c r="L209" s="38"/>
      <c r="M209" s="186" t="s">
        <v>1</v>
      </c>
      <c r="N209" s="187" t="s">
        <v>39</v>
      </c>
      <c r="O209" s="70"/>
      <c r="P209" s="188">
        <f>O209*H209</f>
        <v>0</v>
      </c>
      <c r="Q209" s="188">
        <v>0</v>
      </c>
      <c r="R209" s="188">
        <f>Q209*H209</f>
        <v>0</v>
      </c>
      <c r="S209" s="188">
        <v>0</v>
      </c>
      <c r="T209" s="189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190" t="s">
        <v>126</v>
      </c>
      <c r="AT209" s="190" t="s">
        <v>122</v>
      </c>
      <c r="AU209" s="190" t="s">
        <v>82</v>
      </c>
      <c r="AY209" s="16" t="s">
        <v>121</v>
      </c>
      <c r="BE209" s="191">
        <f>IF(N209="základní",J209,0)</f>
        <v>0</v>
      </c>
      <c r="BF209" s="191">
        <f>IF(N209="snížená",J209,0)</f>
        <v>0</v>
      </c>
      <c r="BG209" s="191">
        <f>IF(N209="zákl. přenesená",J209,0)</f>
        <v>0</v>
      </c>
      <c r="BH209" s="191">
        <f>IF(N209="sníž. přenesená",J209,0)</f>
        <v>0</v>
      </c>
      <c r="BI209" s="191">
        <f>IF(N209="nulová",J209,0)</f>
        <v>0</v>
      </c>
      <c r="BJ209" s="16" t="s">
        <v>82</v>
      </c>
      <c r="BK209" s="191">
        <f>ROUND(I209*H209,2)</f>
        <v>0</v>
      </c>
      <c r="BL209" s="16" t="s">
        <v>126</v>
      </c>
      <c r="BM209" s="190" t="s">
        <v>224</v>
      </c>
    </row>
    <row r="210" spans="1:65" s="12" customFormat="1" ht="11.25">
      <c r="B210" s="197"/>
      <c r="C210" s="198"/>
      <c r="D210" s="192" t="s">
        <v>129</v>
      </c>
      <c r="E210" s="199" t="s">
        <v>1</v>
      </c>
      <c r="F210" s="200" t="s">
        <v>225</v>
      </c>
      <c r="G210" s="198"/>
      <c r="H210" s="199" t="s">
        <v>1</v>
      </c>
      <c r="I210" s="201"/>
      <c r="J210" s="198"/>
      <c r="K210" s="198"/>
      <c r="L210" s="202"/>
      <c r="M210" s="203"/>
      <c r="N210" s="204"/>
      <c r="O210" s="204"/>
      <c r="P210" s="204"/>
      <c r="Q210" s="204"/>
      <c r="R210" s="204"/>
      <c r="S210" s="204"/>
      <c r="T210" s="205"/>
      <c r="AT210" s="206" t="s">
        <v>129</v>
      </c>
      <c r="AU210" s="206" t="s">
        <v>82</v>
      </c>
      <c r="AV210" s="12" t="s">
        <v>82</v>
      </c>
      <c r="AW210" s="12" t="s">
        <v>30</v>
      </c>
      <c r="AX210" s="12" t="s">
        <v>74</v>
      </c>
      <c r="AY210" s="206" t="s">
        <v>121</v>
      </c>
    </row>
    <row r="211" spans="1:65" s="13" customFormat="1" ht="11.25">
      <c r="B211" s="207"/>
      <c r="C211" s="208"/>
      <c r="D211" s="192" t="s">
        <v>129</v>
      </c>
      <c r="E211" s="209" t="s">
        <v>1</v>
      </c>
      <c r="F211" s="210" t="s">
        <v>226</v>
      </c>
      <c r="G211" s="208"/>
      <c r="H211" s="211">
        <v>3.2</v>
      </c>
      <c r="I211" s="212"/>
      <c r="J211" s="208"/>
      <c r="K211" s="208"/>
      <c r="L211" s="213"/>
      <c r="M211" s="214"/>
      <c r="N211" s="215"/>
      <c r="O211" s="215"/>
      <c r="P211" s="215"/>
      <c r="Q211" s="215"/>
      <c r="R211" s="215"/>
      <c r="S211" s="215"/>
      <c r="T211" s="216"/>
      <c r="AT211" s="217" t="s">
        <v>129</v>
      </c>
      <c r="AU211" s="217" t="s">
        <v>82</v>
      </c>
      <c r="AV211" s="13" t="s">
        <v>84</v>
      </c>
      <c r="AW211" s="13" t="s">
        <v>30</v>
      </c>
      <c r="AX211" s="13" t="s">
        <v>74</v>
      </c>
      <c r="AY211" s="217" t="s">
        <v>121</v>
      </c>
    </row>
    <row r="212" spans="1:65" s="14" customFormat="1" ht="11.25">
      <c r="B212" s="218"/>
      <c r="C212" s="219"/>
      <c r="D212" s="192" t="s">
        <v>129</v>
      </c>
      <c r="E212" s="220" t="s">
        <v>1</v>
      </c>
      <c r="F212" s="221" t="s">
        <v>133</v>
      </c>
      <c r="G212" s="219"/>
      <c r="H212" s="222">
        <v>3.2</v>
      </c>
      <c r="I212" s="223"/>
      <c r="J212" s="219"/>
      <c r="K212" s="219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129</v>
      </c>
      <c r="AU212" s="228" t="s">
        <v>82</v>
      </c>
      <c r="AV212" s="14" t="s">
        <v>126</v>
      </c>
      <c r="AW212" s="14" t="s">
        <v>30</v>
      </c>
      <c r="AX212" s="14" t="s">
        <v>82</v>
      </c>
      <c r="AY212" s="228" t="s">
        <v>121</v>
      </c>
    </row>
    <row r="213" spans="1:65" s="2" customFormat="1" ht="16.5" customHeight="1">
      <c r="A213" s="33"/>
      <c r="B213" s="34"/>
      <c r="C213" s="178" t="s">
        <v>182</v>
      </c>
      <c r="D213" s="178" t="s">
        <v>122</v>
      </c>
      <c r="E213" s="179" t="s">
        <v>227</v>
      </c>
      <c r="F213" s="180" t="s">
        <v>228</v>
      </c>
      <c r="G213" s="181" t="s">
        <v>200</v>
      </c>
      <c r="H213" s="182">
        <v>3.2</v>
      </c>
      <c r="I213" s="183"/>
      <c r="J213" s="184">
        <f>ROUND(I213*H213,2)</f>
        <v>0</v>
      </c>
      <c r="K213" s="185"/>
      <c r="L213" s="38"/>
      <c r="M213" s="186" t="s">
        <v>1</v>
      </c>
      <c r="N213" s="187" t="s">
        <v>39</v>
      </c>
      <c r="O213" s="70"/>
      <c r="P213" s="188">
        <f>O213*H213</f>
        <v>0</v>
      </c>
      <c r="Q213" s="188">
        <v>0</v>
      </c>
      <c r="R213" s="188">
        <f>Q213*H213</f>
        <v>0</v>
      </c>
      <c r="S213" s="188">
        <v>0</v>
      </c>
      <c r="T213" s="189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90" t="s">
        <v>126</v>
      </c>
      <c r="AT213" s="190" t="s">
        <v>122</v>
      </c>
      <c r="AU213" s="190" t="s">
        <v>82</v>
      </c>
      <c r="AY213" s="16" t="s">
        <v>121</v>
      </c>
      <c r="BE213" s="191">
        <f>IF(N213="základní",J213,0)</f>
        <v>0</v>
      </c>
      <c r="BF213" s="191">
        <f>IF(N213="snížená",J213,0)</f>
        <v>0</v>
      </c>
      <c r="BG213" s="191">
        <f>IF(N213="zákl. přenesená",J213,0)</f>
        <v>0</v>
      </c>
      <c r="BH213" s="191">
        <f>IF(N213="sníž. přenesená",J213,0)</f>
        <v>0</v>
      </c>
      <c r="BI213" s="191">
        <f>IF(N213="nulová",J213,0)</f>
        <v>0</v>
      </c>
      <c r="BJ213" s="16" t="s">
        <v>82</v>
      </c>
      <c r="BK213" s="191">
        <f>ROUND(I213*H213,2)</f>
        <v>0</v>
      </c>
      <c r="BL213" s="16" t="s">
        <v>126</v>
      </c>
      <c r="BM213" s="190" t="s">
        <v>229</v>
      </c>
    </row>
    <row r="214" spans="1:65" s="2" customFormat="1" ht="19.5">
      <c r="A214" s="33"/>
      <c r="B214" s="34"/>
      <c r="C214" s="35"/>
      <c r="D214" s="192" t="s">
        <v>127</v>
      </c>
      <c r="E214" s="35"/>
      <c r="F214" s="193" t="s">
        <v>230</v>
      </c>
      <c r="G214" s="35"/>
      <c r="H214" s="35"/>
      <c r="I214" s="194"/>
      <c r="J214" s="35"/>
      <c r="K214" s="35"/>
      <c r="L214" s="38"/>
      <c r="M214" s="195"/>
      <c r="N214" s="196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127</v>
      </c>
      <c r="AU214" s="16" t="s">
        <v>82</v>
      </c>
    </row>
    <row r="215" spans="1:65" s="12" customFormat="1" ht="11.25">
      <c r="B215" s="197"/>
      <c r="C215" s="198"/>
      <c r="D215" s="192" t="s">
        <v>129</v>
      </c>
      <c r="E215" s="199" t="s">
        <v>1</v>
      </c>
      <c r="F215" s="200" t="s">
        <v>231</v>
      </c>
      <c r="G215" s="198"/>
      <c r="H215" s="199" t="s">
        <v>1</v>
      </c>
      <c r="I215" s="201"/>
      <c r="J215" s="198"/>
      <c r="K215" s="198"/>
      <c r="L215" s="202"/>
      <c r="M215" s="203"/>
      <c r="N215" s="204"/>
      <c r="O215" s="204"/>
      <c r="P215" s="204"/>
      <c r="Q215" s="204"/>
      <c r="R215" s="204"/>
      <c r="S215" s="204"/>
      <c r="T215" s="205"/>
      <c r="AT215" s="206" t="s">
        <v>129</v>
      </c>
      <c r="AU215" s="206" t="s">
        <v>82</v>
      </c>
      <c r="AV215" s="12" t="s">
        <v>82</v>
      </c>
      <c r="AW215" s="12" t="s">
        <v>30</v>
      </c>
      <c r="AX215" s="12" t="s">
        <v>74</v>
      </c>
      <c r="AY215" s="206" t="s">
        <v>121</v>
      </c>
    </row>
    <row r="216" spans="1:65" s="13" customFormat="1" ht="11.25">
      <c r="B216" s="207"/>
      <c r="C216" s="208"/>
      <c r="D216" s="192" t="s">
        <v>129</v>
      </c>
      <c r="E216" s="209" t="s">
        <v>1</v>
      </c>
      <c r="F216" s="210" t="s">
        <v>232</v>
      </c>
      <c r="G216" s="208"/>
      <c r="H216" s="211">
        <v>3.2</v>
      </c>
      <c r="I216" s="212"/>
      <c r="J216" s="208"/>
      <c r="K216" s="208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129</v>
      </c>
      <c r="AU216" s="217" t="s">
        <v>82</v>
      </c>
      <c r="AV216" s="13" t="s">
        <v>84</v>
      </c>
      <c r="AW216" s="13" t="s">
        <v>30</v>
      </c>
      <c r="AX216" s="13" t="s">
        <v>74</v>
      </c>
      <c r="AY216" s="217" t="s">
        <v>121</v>
      </c>
    </row>
    <row r="217" spans="1:65" s="14" customFormat="1" ht="11.25">
      <c r="B217" s="218"/>
      <c r="C217" s="219"/>
      <c r="D217" s="192" t="s">
        <v>129</v>
      </c>
      <c r="E217" s="220" t="s">
        <v>1</v>
      </c>
      <c r="F217" s="221" t="s">
        <v>133</v>
      </c>
      <c r="G217" s="219"/>
      <c r="H217" s="222">
        <v>3.2</v>
      </c>
      <c r="I217" s="223"/>
      <c r="J217" s="219"/>
      <c r="K217" s="219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129</v>
      </c>
      <c r="AU217" s="228" t="s">
        <v>82</v>
      </c>
      <c r="AV217" s="14" t="s">
        <v>126</v>
      </c>
      <c r="AW217" s="14" t="s">
        <v>30</v>
      </c>
      <c r="AX217" s="14" t="s">
        <v>82</v>
      </c>
      <c r="AY217" s="228" t="s">
        <v>121</v>
      </c>
    </row>
    <row r="218" spans="1:65" s="11" customFormat="1" ht="25.9" customHeight="1">
      <c r="B218" s="164"/>
      <c r="C218" s="165"/>
      <c r="D218" s="166" t="s">
        <v>73</v>
      </c>
      <c r="E218" s="167" t="s">
        <v>157</v>
      </c>
      <c r="F218" s="167" t="s">
        <v>233</v>
      </c>
      <c r="G218" s="165"/>
      <c r="H218" s="165"/>
      <c r="I218" s="168"/>
      <c r="J218" s="169">
        <f>BK218</f>
        <v>0</v>
      </c>
      <c r="K218" s="165"/>
      <c r="L218" s="170"/>
      <c r="M218" s="171"/>
      <c r="N218" s="172"/>
      <c r="O218" s="172"/>
      <c r="P218" s="173">
        <f>SUM(P219:P266)</f>
        <v>0</v>
      </c>
      <c r="Q218" s="172"/>
      <c r="R218" s="173">
        <f>SUM(R219:R266)</f>
        <v>0</v>
      </c>
      <c r="S218" s="172"/>
      <c r="T218" s="174">
        <f>SUM(T219:T266)</f>
        <v>0</v>
      </c>
      <c r="AR218" s="175" t="s">
        <v>82</v>
      </c>
      <c r="AT218" s="176" t="s">
        <v>73</v>
      </c>
      <c r="AU218" s="176" t="s">
        <v>74</v>
      </c>
      <c r="AY218" s="175" t="s">
        <v>121</v>
      </c>
      <c r="BK218" s="177">
        <f>SUM(BK219:BK266)</f>
        <v>0</v>
      </c>
    </row>
    <row r="219" spans="1:65" s="2" customFormat="1" ht="21.75" customHeight="1">
      <c r="A219" s="33"/>
      <c r="B219" s="34"/>
      <c r="C219" s="178" t="s">
        <v>234</v>
      </c>
      <c r="D219" s="178" t="s">
        <v>122</v>
      </c>
      <c r="E219" s="179" t="s">
        <v>235</v>
      </c>
      <c r="F219" s="180" t="s">
        <v>236</v>
      </c>
      <c r="G219" s="181" t="s">
        <v>200</v>
      </c>
      <c r="H219" s="182">
        <v>18.510000000000002</v>
      </c>
      <c r="I219" s="183"/>
      <c r="J219" s="184">
        <f>ROUND(I219*H219,2)</f>
        <v>0</v>
      </c>
      <c r="K219" s="185"/>
      <c r="L219" s="38"/>
      <c r="M219" s="186" t="s">
        <v>1</v>
      </c>
      <c r="N219" s="187" t="s">
        <v>39</v>
      </c>
      <c r="O219" s="70"/>
      <c r="P219" s="188">
        <f>O219*H219</f>
        <v>0</v>
      </c>
      <c r="Q219" s="188">
        <v>0</v>
      </c>
      <c r="R219" s="188">
        <f>Q219*H219</f>
        <v>0</v>
      </c>
      <c r="S219" s="188">
        <v>0</v>
      </c>
      <c r="T219" s="189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90" t="s">
        <v>126</v>
      </c>
      <c r="AT219" s="190" t="s">
        <v>122</v>
      </c>
      <c r="AU219" s="190" t="s">
        <v>82</v>
      </c>
      <c r="AY219" s="16" t="s">
        <v>121</v>
      </c>
      <c r="BE219" s="191">
        <f>IF(N219="základní",J219,0)</f>
        <v>0</v>
      </c>
      <c r="BF219" s="191">
        <f>IF(N219="snížená",J219,0)</f>
        <v>0</v>
      </c>
      <c r="BG219" s="191">
        <f>IF(N219="zákl. přenesená",J219,0)</f>
        <v>0</v>
      </c>
      <c r="BH219" s="191">
        <f>IF(N219="sníž. přenesená",J219,0)</f>
        <v>0</v>
      </c>
      <c r="BI219" s="191">
        <f>IF(N219="nulová",J219,0)</f>
        <v>0</v>
      </c>
      <c r="BJ219" s="16" t="s">
        <v>82</v>
      </c>
      <c r="BK219" s="191">
        <f>ROUND(I219*H219,2)</f>
        <v>0</v>
      </c>
      <c r="BL219" s="16" t="s">
        <v>126</v>
      </c>
      <c r="BM219" s="190" t="s">
        <v>237</v>
      </c>
    </row>
    <row r="220" spans="1:65" s="12" customFormat="1" ht="11.25">
      <c r="B220" s="197"/>
      <c r="C220" s="198"/>
      <c r="D220" s="192" t="s">
        <v>129</v>
      </c>
      <c r="E220" s="199" t="s">
        <v>1</v>
      </c>
      <c r="F220" s="200" t="s">
        <v>238</v>
      </c>
      <c r="G220" s="198"/>
      <c r="H220" s="199" t="s">
        <v>1</v>
      </c>
      <c r="I220" s="201"/>
      <c r="J220" s="198"/>
      <c r="K220" s="198"/>
      <c r="L220" s="202"/>
      <c r="M220" s="203"/>
      <c r="N220" s="204"/>
      <c r="O220" s="204"/>
      <c r="P220" s="204"/>
      <c r="Q220" s="204"/>
      <c r="R220" s="204"/>
      <c r="S220" s="204"/>
      <c r="T220" s="205"/>
      <c r="AT220" s="206" t="s">
        <v>129</v>
      </c>
      <c r="AU220" s="206" t="s">
        <v>82</v>
      </c>
      <c r="AV220" s="12" t="s">
        <v>82</v>
      </c>
      <c r="AW220" s="12" t="s">
        <v>30</v>
      </c>
      <c r="AX220" s="12" t="s">
        <v>74</v>
      </c>
      <c r="AY220" s="206" t="s">
        <v>121</v>
      </c>
    </row>
    <row r="221" spans="1:65" s="13" customFormat="1" ht="11.25">
      <c r="B221" s="207"/>
      <c r="C221" s="208"/>
      <c r="D221" s="192" t="s">
        <v>129</v>
      </c>
      <c r="E221" s="209" t="s">
        <v>1</v>
      </c>
      <c r="F221" s="210" t="s">
        <v>239</v>
      </c>
      <c r="G221" s="208"/>
      <c r="H221" s="211">
        <v>3.71</v>
      </c>
      <c r="I221" s="212"/>
      <c r="J221" s="208"/>
      <c r="K221" s="208"/>
      <c r="L221" s="213"/>
      <c r="M221" s="214"/>
      <c r="N221" s="215"/>
      <c r="O221" s="215"/>
      <c r="P221" s="215"/>
      <c r="Q221" s="215"/>
      <c r="R221" s="215"/>
      <c r="S221" s="215"/>
      <c r="T221" s="216"/>
      <c r="AT221" s="217" t="s">
        <v>129</v>
      </c>
      <c r="AU221" s="217" t="s">
        <v>82</v>
      </c>
      <c r="AV221" s="13" t="s">
        <v>84</v>
      </c>
      <c r="AW221" s="13" t="s">
        <v>30</v>
      </c>
      <c r="AX221" s="13" t="s">
        <v>74</v>
      </c>
      <c r="AY221" s="217" t="s">
        <v>121</v>
      </c>
    </row>
    <row r="222" spans="1:65" s="13" customFormat="1" ht="11.25">
      <c r="B222" s="207"/>
      <c r="C222" s="208"/>
      <c r="D222" s="192" t="s">
        <v>129</v>
      </c>
      <c r="E222" s="209" t="s">
        <v>1</v>
      </c>
      <c r="F222" s="210" t="s">
        <v>240</v>
      </c>
      <c r="G222" s="208"/>
      <c r="H222" s="211">
        <v>-1</v>
      </c>
      <c r="I222" s="212"/>
      <c r="J222" s="208"/>
      <c r="K222" s="208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129</v>
      </c>
      <c r="AU222" s="217" t="s">
        <v>82</v>
      </c>
      <c r="AV222" s="13" t="s">
        <v>84</v>
      </c>
      <c r="AW222" s="13" t="s">
        <v>30</v>
      </c>
      <c r="AX222" s="13" t="s">
        <v>74</v>
      </c>
      <c r="AY222" s="217" t="s">
        <v>121</v>
      </c>
    </row>
    <row r="223" spans="1:65" s="13" customFormat="1" ht="11.25">
      <c r="B223" s="207"/>
      <c r="C223" s="208"/>
      <c r="D223" s="192" t="s">
        <v>129</v>
      </c>
      <c r="E223" s="209" t="s">
        <v>1</v>
      </c>
      <c r="F223" s="210" t="s">
        <v>241</v>
      </c>
      <c r="G223" s="208"/>
      <c r="H223" s="211">
        <v>-0.2</v>
      </c>
      <c r="I223" s="212"/>
      <c r="J223" s="208"/>
      <c r="K223" s="208"/>
      <c r="L223" s="213"/>
      <c r="M223" s="214"/>
      <c r="N223" s="215"/>
      <c r="O223" s="215"/>
      <c r="P223" s="215"/>
      <c r="Q223" s="215"/>
      <c r="R223" s="215"/>
      <c r="S223" s="215"/>
      <c r="T223" s="216"/>
      <c r="AT223" s="217" t="s">
        <v>129</v>
      </c>
      <c r="AU223" s="217" t="s">
        <v>82</v>
      </c>
      <c r="AV223" s="13" t="s">
        <v>84</v>
      </c>
      <c r="AW223" s="13" t="s">
        <v>30</v>
      </c>
      <c r="AX223" s="13" t="s">
        <v>74</v>
      </c>
      <c r="AY223" s="217" t="s">
        <v>121</v>
      </c>
    </row>
    <row r="224" spans="1:65" s="12" customFormat="1" ht="11.25">
      <c r="B224" s="197"/>
      <c r="C224" s="198"/>
      <c r="D224" s="192" t="s">
        <v>129</v>
      </c>
      <c r="E224" s="199" t="s">
        <v>1</v>
      </c>
      <c r="F224" s="200" t="s">
        <v>242</v>
      </c>
      <c r="G224" s="198"/>
      <c r="H224" s="199" t="s">
        <v>1</v>
      </c>
      <c r="I224" s="201"/>
      <c r="J224" s="198"/>
      <c r="K224" s="198"/>
      <c r="L224" s="202"/>
      <c r="M224" s="203"/>
      <c r="N224" s="204"/>
      <c r="O224" s="204"/>
      <c r="P224" s="204"/>
      <c r="Q224" s="204"/>
      <c r="R224" s="204"/>
      <c r="S224" s="204"/>
      <c r="T224" s="205"/>
      <c r="AT224" s="206" t="s">
        <v>129</v>
      </c>
      <c r="AU224" s="206" t="s">
        <v>82</v>
      </c>
      <c r="AV224" s="12" t="s">
        <v>82</v>
      </c>
      <c r="AW224" s="12" t="s">
        <v>30</v>
      </c>
      <c r="AX224" s="12" t="s">
        <v>74</v>
      </c>
      <c r="AY224" s="206" t="s">
        <v>121</v>
      </c>
    </row>
    <row r="225" spans="1:65" s="13" customFormat="1" ht="11.25">
      <c r="B225" s="207"/>
      <c r="C225" s="208"/>
      <c r="D225" s="192" t="s">
        <v>129</v>
      </c>
      <c r="E225" s="209" t="s">
        <v>1</v>
      </c>
      <c r="F225" s="210" t="s">
        <v>243</v>
      </c>
      <c r="G225" s="208"/>
      <c r="H225" s="211">
        <v>16</v>
      </c>
      <c r="I225" s="212"/>
      <c r="J225" s="208"/>
      <c r="K225" s="208"/>
      <c r="L225" s="213"/>
      <c r="M225" s="214"/>
      <c r="N225" s="215"/>
      <c r="O225" s="215"/>
      <c r="P225" s="215"/>
      <c r="Q225" s="215"/>
      <c r="R225" s="215"/>
      <c r="S225" s="215"/>
      <c r="T225" s="216"/>
      <c r="AT225" s="217" t="s">
        <v>129</v>
      </c>
      <c r="AU225" s="217" t="s">
        <v>82</v>
      </c>
      <c r="AV225" s="13" t="s">
        <v>84</v>
      </c>
      <c r="AW225" s="13" t="s">
        <v>30</v>
      </c>
      <c r="AX225" s="13" t="s">
        <v>74</v>
      </c>
      <c r="AY225" s="217" t="s">
        <v>121</v>
      </c>
    </row>
    <row r="226" spans="1:65" s="14" customFormat="1" ht="11.25">
      <c r="B226" s="218"/>
      <c r="C226" s="219"/>
      <c r="D226" s="192" t="s">
        <v>129</v>
      </c>
      <c r="E226" s="220" t="s">
        <v>1</v>
      </c>
      <c r="F226" s="221" t="s">
        <v>133</v>
      </c>
      <c r="G226" s="219"/>
      <c r="H226" s="222">
        <v>18.509999999999998</v>
      </c>
      <c r="I226" s="223"/>
      <c r="J226" s="219"/>
      <c r="K226" s="219"/>
      <c r="L226" s="224"/>
      <c r="M226" s="225"/>
      <c r="N226" s="226"/>
      <c r="O226" s="226"/>
      <c r="P226" s="226"/>
      <c r="Q226" s="226"/>
      <c r="R226" s="226"/>
      <c r="S226" s="226"/>
      <c r="T226" s="227"/>
      <c r="AT226" s="228" t="s">
        <v>129</v>
      </c>
      <c r="AU226" s="228" t="s">
        <v>82</v>
      </c>
      <c r="AV226" s="14" t="s">
        <v>126</v>
      </c>
      <c r="AW226" s="14" t="s">
        <v>30</v>
      </c>
      <c r="AX226" s="14" t="s">
        <v>82</v>
      </c>
      <c r="AY226" s="228" t="s">
        <v>121</v>
      </c>
    </row>
    <row r="227" spans="1:65" s="2" customFormat="1" ht="21.75" customHeight="1">
      <c r="A227" s="33"/>
      <c r="B227" s="34"/>
      <c r="C227" s="178" t="s">
        <v>187</v>
      </c>
      <c r="D227" s="178" t="s">
        <v>122</v>
      </c>
      <c r="E227" s="179" t="s">
        <v>244</v>
      </c>
      <c r="F227" s="180" t="s">
        <v>245</v>
      </c>
      <c r="G227" s="181" t="s">
        <v>200</v>
      </c>
      <c r="H227" s="182">
        <v>2.5099999999999998</v>
      </c>
      <c r="I227" s="183"/>
      <c r="J227" s="184">
        <f>ROUND(I227*H227,2)</f>
        <v>0</v>
      </c>
      <c r="K227" s="185"/>
      <c r="L227" s="38"/>
      <c r="M227" s="186" t="s">
        <v>1</v>
      </c>
      <c r="N227" s="187" t="s">
        <v>39</v>
      </c>
      <c r="O227" s="70"/>
      <c r="P227" s="188">
        <f>O227*H227</f>
        <v>0</v>
      </c>
      <c r="Q227" s="188">
        <v>0</v>
      </c>
      <c r="R227" s="188">
        <f>Q227*H227</f>
        <v>0</v>
      </c>
      <c r="S227" s="188">
        <v>0</v>
      </c>
      <c r="T227" s="189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190" t="s">
        <v>126</v>
      </c>
      <c r="AT227" s="190" t="s">
        <v>122</v>
      </c>
      <c r="AU227" s="190" t="s">
        <v>82</v>
      </c>
      <c r="AY227" s="16" t="s">
        <v>121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6" t="s">
        <v>82</v>
      </c>
      <c r="BK227" s="191">
        <f>ROUND(I227*H227,2)</f>
        <v>0</v>
      </c>
      <c r="BL227" s="16" t="s">
        <v>126</v>
      </c>
      <c r="BM227" s="190" t="s">
        <v>246</v>
      </c>
    </row>
    <row r="228" spans="1:65" s="12" customFormat="1" ht="11.25">
      <c r="B228" s="197"/>
      <c r="C228" s="198"/>
      <c r="D228" s="192" t="s">
        <v>129</v>
      </c>
      <c r="E228" s="199" t="s">
        <v>1</v>
      </c>
      <c r="F228" s="200" t="s">
        <v>238</v>
      </c>
      <c r="G228" s="198"/>
      <c r="H228" s="199" t="s">
        <v>1</v>
      </c>
      <c r="I228" s="201"/>
      <c r="J228" s="198"/>
      <c r="K228" s="198"/>
      <c r="L228" s="202"/>
      <c r="M228" s="203"/>
      <c r="N228" s="204"/>
      <c r="O228" s="204"/>
      <c r="P228" s="204"/>
      <c r="Q228" s="204"/>
      <c r="R228" s="204"/>
      <c r="S228" s="204"/>
      <c r="T228" s="205"/>
      <c r="AT228" s="206" t="s">
        <v>129</v>
      </c>
      <c r="AU228" s="206" t="s">
        <v>82</v>
      </c>
      <c r="AV228" s="12" t="s">
        <v>82</v>
      </c>
      <c r="AW228" s="12" t="s">
        <v>30</v>
      </c>
      <c r="AX228" s="12" t="s">
        <v>74</v>
      </c>
      <c r="AY228" s="206" t="s">
        <v>121</v>
      </c>
    </row>
    <row r="229" spans="1:65" s="13" customFormat="1" ht="11.25">
      <c r="B229" s="207"/>
      <c r="C229" s="208"/>
      <c r="D229" s="192" t="s">
        <v>129</v>
      </c>
      <c r="E229" s="209" t="s">
        <v>1</v>
      </c>
      <c r="F229" s="210" t="s">
        <v>239</v>
      </c>
      <c r="G229" s="208"/>
      <c r="H229" s="211">
        <v>3.71</v>
      </c>
      <c r="I229" s="212"/>
      <c r="J229" s="208"/>
      <c r="K229" s="208"/>
      <c r="L229" s="213"/>
      <c r="M229" s="214"/>
      <c r="N229" s="215"/>
      <c r="O229" s="215"/>
      <c r="P229" s="215"/>
      <c r="Q229" s="215"/>
      <c r="R229" s="215"/>
      <c r="S229" s="215"/>
      <c r="T229" s="216"/>
      <c r="AT229" s="217" t="s">
        <v>129</v>
      </c>
      <c r="AU229" s="217" t="s">
        <v>82</v>
      </c>
      <c r="AV229" s="13" t="s">
        <v>84</v>
      </c>
      <c r="AW229" s="13" t="s">
        <v>30</v>
      </c>
      <c r="AX229" s="13" t="s">
        <v>74</v>
      </c>
      <c r="AY229" s="217" t="s">
        <v>121</v>
      </c>
    </row>
    <row r="230" spans="1:65" s="13" customFormat="1" ht="11.25">
      <c r="B230" s="207"/>
      <c r="C230" s="208"/>
      <c r="D230" s="192" t="s">
        <v>129</v>
      </c>
      <c r="E230" s="209" t="s">
        <v>1</v>
      </c>
      <c r="F230" s="210" t="s">
        <v>240</v>
      </c>
      <c r="G230" s="208"/>
      <c r="H230" s="211">
        <v>-1</v>
      </c>
      <c r="I230" s="212"/>
      <c r="J230" s="208"/>
      <c r="K230" s="208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129</v>
      </c>
      <c r="AU230" s="217" t="s">
        <v>82</v>
      </c>
      <c r="AV230" s="13" t="s">
        <v>84</v>
      </c>
      <c r="AW230" s="13" t="s">
        <v>30</v>
      </c>
      <c r="AX230" s="13" t="s">
        <v>74</v>
      </c>
      <c r="AY230" s="217" t="s">
        <v>121</v>
      </c>
    </row>
    <row r="231" spans="1:65" s="13" customFormat="1" ht="11.25">
      <c r="B231" s="207"/>
      <c r="C231" s="208"/>
      <c r="D231" s="192" t="s">
        <v>129</v>
      </c>
      <c r="E231" s="209" t="s">
        <v>1</v>
      </c>
      <c r="F231" s="210" t="s">
        <v>247</v>
      </c>
      <c r="G231" s="208"/>
      <c r="H231" s="211">
        <v>-0.2</v>
      </c>
      <c r="I231" s="212"/>
      <c r="J231" s="208"/>
      <c r="K231" s="208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129</v>
      </c>
      <c r="AU231" s="217" t="s">
        <v>82</v>
      </c>
      <c r="AV231" s="13" t="s">
        <v>84</v>
      </c>
      <c r="AW231" s="13" t="s">
        <v>30</v>
      </c>
      <c r="AX231" s="13" t="s">
        <v>74</v>
      </c>
      <c r="AY231" s="217" t="s">
        <v>121</v>
      </c>
    </row>
    <row r="232" spans="1:65" s="14" customFormat="1" ht="11.25">
      <c r="B232" s="218"/>
      <c r="C232" s="219"/>
      <c r="D232" s="192" t="s">
        <v>129</v>
      </c>
      <c r="E232" s="220" t="s">
        <v>1</v>
      </c>
      <c r="F232" s="221" t="s">
        <v>133</v>
      </c>
      <c r="G232" s="219"/>
      <c r="H232" s="222">
        <v>2.5099999999999998</v>
      </c>
      <c r="I232" s="223"/>
      <c r="J232" s="219"/>
      <c r="K232" s="219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129</v>
      </c>
      <c r="AU232" s="228" t="s">
        <v>82</v>
      </c>
      <c r="AV232" s="14" t="s">
        <v>126</v>
      </c>
      <c r="AW232" s="14" t="s">
        <v>30</v>
      </c>
      <c r="AX232" s="14" t="s">
        <v>82</v>
      </c>
      <c r="AY232" s="228" t="s">
        <v>121</v>
      </c>
    </row>
    <row r="233" spans="1:65" s="2" customFormat="1" ht="21.75" customHeight="1">
      <c r="A233" s="33"/>
      <c r="B233" s="34"/>
      <c r="C233" s="178" t="s">
        <v>248</v>
      </c>
      <c r="D233" s="178" t="s">
        <v>122</v>
      </c>
      <c r="E233" s="179" t="s">
        <v>249</v>
      </c>
      <c r="F233" s="180" t="s">
        <v>250</v>
      </c>
      <c r="G233" s="181" t="s">
        <v>200</v>
      </c>
      <c r="H233" s="182">
        <v>16</v>
      </c>
      <c r="I233" s="183"/>
      <c r="J233" s="184">
        <f>ROUND(I233*H233,2)</f>
        <v>0</v>
      </c>
      <c r="K233" s="185"/>
      <c r="L233" s="38"/>
      <c r="M233" s="186" t="s">
        <v>1</v>
      </c>
      <c r="N233" s="187" t="s">
        <v>39</v>
      </c>
      <c r="O233" s="70"/>
      <c r="P233" s="188">
        <f>O233*H233</f>
        <v>0</v>
      </c>
      <c r="Q233" s="188">
        <v>0</v>
      </c>
      <c r="R233" s="188">
        <f>Q233*H233</f>
        <v>0</v>
      </c>
      <c r="S233" s="188">
        <v>0</v>
      </c>
      <c r="T233" s="189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190" t="s">
        <v>126</v>
      </c>
      <c r="AT233" s="190" t="s">
        <v>122</v>
      </c>
      <c r="AU233" s="190" t="s">
        <v>82</v>
      </c>
      <c r="AY233" s="16" t="s">
        <v>121</v>
      </c>
      <c r="BE233" s="191">
        <f>IF(N233="základní",J233,0)</f>
        <v>0</v>
      </c>
      <c r="BF233" s="191">
        <f>IF(N233="snížená",J233,0)</f>
        <v>0</v>
      </c>
      <c r="BG233" s="191">
        <f>IF(N233="zákl. přenesená",J233,0)</f>
        <v>0</v>
      </c>
      <c r="BH233" s="191">
        <f>IF(N233="sníž. přenesená",J233,0)</f>
        <v>0</v>
      </c>
      <c r="BI233" s="191">
        <f>IF(N233="nulová",J233,0)</f>
        <v>0</v>
      </c>
      <c r="BJ233" s="16" t="s">
        <v>82</v>
      </c>
      <c r="BK233" s="191">
        <f>ROUND(I233*H233,2)</f>
        <v>0</v>
      </c>
      <c r="BL233" s="16" t="s">
        <v>126</v>
      </c>
      <c r="BM233" s="190" t="s">
        <v>251</v>
      </c>
    </row>
    <row r="234" spans="1:65" s="12" customFormat="1" ht="11.25">
      <c r="B234" s="197"/>
      <c r="C234" s="198"/>
      <c r="D234" s="192" t="s">
        <v>129</v>
      </c>
      <c r="E234" s="199" t="s">
        <v>1</v>
      </c>
      <c r="F234" s="200" t="s">
        <v>242</v>
      </c>
      <c r="G234" s="198"/>
      <c r="H234" s="199" t="s">
        <v>1</v>
      </c>
      <c r="I234" s="201"/>
      <c r="J234" s="198"/>
      <c r="K234" s="198"/>
      <c r="L234" s="202"/>
      <c r="M234" s="203"/>
      <c r="N234" s="204"/>
      <c r="O234" s="204"/>
      <c r="P234" s="204"/>
      <c r="Q234" s="204"/>
      <c r="R234" s="204"/>
      <c r="S234" s="204"/>
      <c r="T234" s="205"/>
      <c r="AT234" s="206" t="s">
        <v>129</v>
      </c>
      <c r="AU234" s="206" t="s">
        <v>82</v>
      </c>
      <c r="AV234" s="12" t="s">
        <v>82</v>
      </c>
      <c r="AW234" s="12" t="s">
        <v>30</v>
      </c>
      <c r="AX234" s="12" t="s">
        <v>74</v>
      </c>
      <c r="AY234" s="206" t="s">
        <v>121</v>
      </c>
    </row>
    <row r="235" spans="1:65" s="13" customFormat="1" ht="11.25">
      <c r="B235" s="207"/>
      <c r="C235" s="208"/>
      <c r="D235" s="192" t="s">
        <v>129</v>
      </c>
      <c r="E235" s="209" t="s">
        <v>1</v>
      </c>
      <c r="F235" s="210" t="s">
        <v>243</v>
      </c>
      <c r="G235" s="208"/>
      <c r="H235" s="211">
        <v>16</v>
      </c>
      <c r="I235" s="212"/>
      <c r="J235" s="208"/>
      <c r="K235" s="208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129</v>
      </c>
      <c r="AU235" s="217" t="s">
        <v>82</v>
      </c>
      <c r="AV235" s="13" t="s">
        <v>84</v>
      </c>
      <c r="AW235" s="13" t="s">
        <v>30</v>
      </c>
      <c r="AX235" s="13" t="s">
        <v>74</v>
      </c>
      <c r="AY235" s="217" t="s">
        <v>121</v>
      </c>
    </row>
    <row r="236" spans="1:65" s="14" customFormat="1" ht="11.25">
      <c r="B236" s="218"/>
      <c r="C236" s="219"/>
      <c r="D236" s="192" t="s">
        <v>129</v>
      </c>
      <c r="E236" s="220" t="s">
        <v>1</v>
      </c>
      <c r="F236" s="221" t="s">
        <v>133</v>
      </c>
      <c r="G236" s="219"/>
      <c r="H236" s="222">
        <v>16</v>
      </c>
      <c r="I236" s="223"/>
      <c r="J236" s="219"/>
      <c r="K236" s="219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129</v>
      </c>
      <c r="AU236" s="228" t="s">
        <v>82</v>
      </c>
      <c r="AV236" s="14" t="s">
        <v>126</v>
      </c>
      <c r="AW236" s="14" t="s">
        <v>30</v>
      </c>
      <c r="AX236" s="14" t="s">
        <v>82</v>
      </c>
      <c r="AY236" s="228" t="s">
        <v>121</v>
      </c>
    </row>
    <row r="237" spans="1:65" s="2" customFormat="1" ht="21.75" customHeight="1">
      <c r="A237" s="33"/>
      <c r="B237" s="34"/>
      <c r="C237" s="178" t="s">
        <v>194</v>
      </c>
      <c r="D237" s="178" t="s">
        <v>122</v>
      </c>
      <c r="E237" s="179" t="s">
        <v>252</v>
      </c>
      <c r="F237" s="180" t="s">
        <v>253</v>
      </c>
      <c r="G237" s="181" t="s">
        <v>200</v>
      </c>
      <c r="H237" s="182">
        <v>16</v>
      </c>
      <c r="I237" s="183"/>
      <c r="J237" s="184">
        <f>ROUND(I237*H237,2)</f>
        <v>0</v>
      </c>
      <c r="K237" s="185"/>
      <c r="L237" s="38"/>
      <c r="M237" s="186" t="s">
        <v>1</v>
      </c>
      <c r="N237" s="187" t="s">
        <v>39</v>
      </c>
      <c r="O237" s="70"/>
      <c r="P237" s="188">
        <f>O237*H237</f>
        <v>0</v>
      </c>
      <c r="Q237" s="188">
        <v>0</v>
      </c>
      <c r="R237" s="188">
        <f>Q237*H237</f>
        <v>0</v>
      </c>
      <c r="S237" s="188">
        <v>0</v>
      </c>
      <c r="T237" s="189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190" t="s">
        <v>126</v>
      </c>
      <c r="AT237" s="190" t="s">
        <v>122</v>
      </c>
      <c r="AU237" s="190" t="s">
        <v>82</v>
      </c>
      <c r="AY237" s="16" t="s">
        <v>121</v>
      </c>
      <c r="BE237" s="191">
        <f>IF(N237="základní",J237,0)</f>
        <v>0</v>
      </c>
      <c r="BF237" s="191">
        <f>IF(N237="snížená",J237,0)</f>
        <v>0</v>
      </c>
      <c r="BG237" s="191">
        <f>IF(N237="zákl. přenesená",J237,0)</f>
        <v>0</v>
      </c>
      <c r="BH237" s="191">
        <f>IF(N237="sníž. přenesená",J237,0)</f>
        <v>0</v>
      </c>
      <c r="BI237" s="191">
        <f>IF(N237="nulová",J237,0)</f>
        <v>0</v>
      </c>
      <c r="BJ237" s="16" t="s">
        <v>82</v>
      </c>
      <c r="BK237" s="191">
        <f>ROUND(I237*H237,2)</f>
        <v>0</v>
      </c>
      <c r="BL237" s="16" t="s">
        <v>126</v>
      </c>
      <c r="BM237" s="190" t="s">
        <v>254</v>
      </c>
    </row>
    <row r="238" spans="1:65" s="12" customFormat="1" ht="11.25">
      <c r="B238" s="197"/>
      <c r="C238" s="198"/>
      <c r="D238" s="192" t="s">
        <v>129</v>
      </c>
      <c r="E238" s="199" t="s">
        <v>1</v>
      </c>
      <c r="F238" s="200" t="s">
        <v>242</v>
      </c>
      <c r="G238" s="198"/>
      <c r="H238" s="199" t="s">
        <v>1</v>
      </c>
      <c r="I238" s="201"/>
      <c r="J238" s="198"/>
      <c r="K238" s="198"/>
      <c r="L238" s="202"/>
      <c r="M238" s="203"/>
      <c r="N238" s="204"/>
      <c r="O238" s="204"/>
      <c r="P238" s="204"/>
      <c r="Q238" s="204"/>
      <c r="R238" s="204"/>
      <c r="S238" s="204"/>
      <c r="T238" s="205"/>
      <c r="AT238" s="206" t="s">
        <v>129</v>
      </c>
      <c r="AU238" s="206" t="s">
        <v>82</v>
      </c>
      <c r="AV238" s="12" t="s">
        <v>82</v>
      </c>
      <c r="AW238" s="12" t="s">
        <v>30</v>
      </c>
      <c r="AX238" s="12" t="s">
        <v>74</v>
      </c>
      <c r="AY238" s="206" t="s">
        <v>121</v>
      </c>
    </row>
    <row r="239" spans="1:65" s="13" customFormat="1" ht="11.25">
      <c r="B239" s="207"/>
      <c r="C239" s="208"/>
      <c r="D239" s="192" t="s">
        <v>129</v>
      </c>
      <c r="E239" s="209" t="s">
        <v>1</v>
      </c>
      <c r="F239" s="210" t="s">
        <v>243</v>
      </c>
      <c r="G239" s="208"/>
      <c r="H239" s="211">
        <v>16</v>
      </c>
      <c r="I239" s="212"/>
      <c r="J239" s="208"/>
      <c r="K239" s="208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129</v>
      </c>
      <c r="AU239" s="217" t="s">
        <v>82</v>
      </c>
      <c r="AV239" s="13" t="s">
        <v>84</v>
      </c>
      <c r="AW239" s="13" t="s">
        <v>30</v>
      </c>
      <c r="AX239" s="13" t="s">
        <v>74</v>
      </c>
      <c r="AY239" s="217" t="s">
        <v>121</v>
      </c>
    </row>
    <row r="240" spans="1:65" s="14" customFormat="1" ht="11.25">
      <c r="B240" s="218"/>
      <c r="C240" s="219"/>
      <c r="D240" s="192" t="s">
        <v>129</v>
      </c>
      <c r="E240" s="220" t="s">
        <v>1</v>
      </c>
      <c r="F240" s="221" t="s">
        <v>133</v>
      </c>
      <c r="G240" s="219"/>
      <c r="H240" s="222">
        <v>16</v>
      </c>
      <c r="I240" s="223"/>
      <c r="J240" s="219"/>
      <c r="K240" s="219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129</v>
      </c>
      <c r="AU240" s="228" t="s">
        <v>82</v>
      </c>
      <c r="AV240" s="14" t="s">
        <v>126</v>
      </c>
      <c r="AW240" s="14" t="s">
        <v>30</v>
      </c>
      <c r="AX240" s="14" t="s">
        <v>82</v>
      </c>
      <c r="AY240" s="228" t="s">
        <v>121</v>
      </c>
    </row>
    <row r="241" spans="1:65" s="2" customFormat="1" ht="16.5" customHeight="1">
      <c r="A241" s="33"/>
      <c r="B241" s="34"/>
      <c r="C241" s="178" t="s">
        <v>7</v>
      </c>
      <c r="D241" s="178" t="s">
        <v>122</v>
      </c>
      <c r="E241" s="179" t="s">
        <v>255</v>
      </c>
      <c r="F241" s="180" t="s">
        <v>256</v>
      </c>
      <c r="G241" s="181" t="s">
        <v>200</v>
      </c>
      <c r="H241" s="182">
        <v>3.012</v>
      </c>
      <c r="I241" s="183"/>
      <c r="J241" s="184">
        <f>ROUND(I241*H241,2)</f>
        <v>0</v>
      </c>
      <c r="K241" s="185"/>
      <c r="L241" s="38"/>
      <c r="M241" s="186" t="s">
        <v>1</v>
      </c>
      <c r="N241" s="187" t="s">
        <v>39</v>
      </c>
      <c r="O241" s="70"/>
      <c r="P241" s="188">
        <f>O241*H241</f>
        <v>0</v>
      </c>
      <c r="Q241" s="188">
        <v>0</v>
      </c>
      <c r="R241" s="188">
        <f>Q241*H241</f>
        <v>0</v>
      </c>
      <c r="S241" s="188">
        <v>0</v>
      </c>
      <c r="T241" s="189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190" t="s">
        <v>126</v>
      </c>
      <c r="AT241" s="190" t="s">
        <v>122</v>
      </c>
      <c r="AU241" s="190" t="s">
        <v>82</v>
      </c>
      <c r="AY241" s="16" t="s">
        <v>121</v>
      </c>
      <c r="BE241" s="191">
        <f>IF(N241="základní",J241,0)</f>
        <v>0</v>
      </c>
      <c r="BF241" s="191">
        <f>IF(N241="snížená",J241,0)</f>
        <v>0</v>
      </c>
      <c r="BG241" s="191">
        <f>IF(N241="zákl. přenesená",J241,0)</f>
        <v>0</v>
      </c>
      <c r="BH241" s="191">
        <f>IF(N241="sníž. přenesená",J241,0)</f>
        <v>0</v>
      </c>
      <c r="BI241" s="191">
        <f>IF(N241="nulová",J241,0)</f>
        <v>0</v>
      </c>
      <c r="BJ241" s="16" t="s">
        <v>82</v>
      </c>
      <c r="BK241" s="191">
        <f>ROUND(I241*H241,2)</f>
        <v>0</v>
      </c>
      <c r="BL241" s="16" t="s">
        <v>126</v>
      </c>
      <c r="BM241" s="190" t="s">
        <v>257</v>
      </c>
    </row>
    <row r="242" spans="1:65" s="2" customFormat="1" ht="19.5">
      <c r="A242" s="33"/>
      <c r="B242" s="34"/>
      <c r="C242" s="35"/>
      <c r="D242" s="192" t="s">
        <v>127</v>
      </c>
      <c r="E242" s="35"/>
      <c r="F242" s="193" t="s">
        <v>128</v>
      </c>
      <c r="G242" s="35"/>
      <c r="H242" s="35"/>
      <c r="I242" s="194"/>
      <c r="J242" s="35"/>
      <c r="K242" s="35"/>
      <c r="L242" s="38"/>
      <c r="M242" s="195"/>
      <c r="N242" s="196"/>
      <c r="O242" s="70"/>
      <c r="P242" s="70"/>
      <c r="Q242" s="70"/>
      <c r="R242" s="70"/>
      <c r="S242" s="70"/>
      <c r="T242" s="71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T242" s="16" t="s">
        <v>127</v>
      </c>
      <c r="AU242" s="16" t="s">
        <v>82</v>
      </c>
    </row>
    <row r="243" spans="1:65" s="12" customFormat="1" ht="11.25">
      <c r="B243" s="197"/>
      <c r="C243" s="198"/>
      <c r="D243" s="192" t="s">
        <v>129</v>
      </c>
      <c r="E243" s="199" t="s">
        <v>1</v>
      </c>
      <c r="F243" s="200" t="s">
        <v>238</v>
      </c>
      <c r="G243" s="198"/>
      <c r="H243" s="199" t="s">
        <v>1</v>
      </c>
      <c r="I243" s="201"/>
      <c r="J243" s="198"/>
      <c r="K243" s="198"/>
      <c r="L243" s="202"/>
      <c r="M243" s="203"/>
      <c r="N243" s="204"/>
      <c r="O243" s="204"/>
      <c r="P243" s="204"/>
      <c r="Q243" s="204"/>
      <c r="R243" s="204"/>
      <c r="S243" s="204"/>
      <c r="T243" s="205"/>
      <c r="AT243" s="206" t="s">
        <v>129</v>
      </c>
      <c r="AU243" s="206" t="s">
        <v>82</v>
      </c>
      <c r="AV243" s="12" t="s">
        <v>82</v>
      </c>
      <c r="AW243" s="12" t="s">
        <v>30</v>
      </c>
      <c r="AX243" s="12" t="s">
        <v>74</v>
      </c>
      <c r="AY243" s="206" t="s">
        <v>121</v>
      </c>
    </row>
    <row r="244" spans="1:65" s="13" customFormat="1" ht="11.25">
      <c r="B244" s="207"/>
      <c r="C244" s="208"/>
      <c r="D244" s="192" t="s">
        <v>129</v>
      </c>
      <c r="E244" s="209" t="s">
        <v>1</v>
      </c>
      <c r="F244" s="210" t="s">
        <v>239</v>
      </c>
      <c r="G244" s="208"/>
      <c r="H244" s="211">
        <v>3.71</v>
      </c>
      <c r="I244" s="212"/>
      <c r="J244" s="208"/>
      <c r="K244" s="208"/>
      <c r="L244" s="213"/>
      <c r="M244" s="214"/>
      <c r="N244" s="215"/>
      <c r="O244" s="215"/>
      <c r="P244" s="215"/>
      <c r="Q244" s="215"/>
      <c r="R244" s="215"/>
      <c r="S244" s="215"/>
      <c r="T244" s="216"/>
      <c r="AT244" s="217" t="s">
        <v>129</v>
      </c>
      <c r="AU244" s="217" t="s">
        <v>82</v>
      </c>
      <c r="AV244" s="13" t="s">
        <v>84</v>
      </c>
      <c r="AW244" s="13" t="s">
        <v>30</v>
      </c>
      <c r="AX244" s="13" t="s">
        <v>74</v>
      </c>
      <c r="AY244" s="217" t="s">
        <v>121</v>
      </c>
    </row>
    <row r="245" spans="1:65" s="13" customFormat="1" ht="11.25">
      <c r="B245" s="207"/>
      <c r="C245" s="208"/>
      <c r="D245" s="192" t="s">
        <v>129</v>
      </c>
      <c r="E245" s="209" t="s">
        <v>1</v>
      </c>
      <c r="F245" s="210" t="s">
        <v>240</v>
      </c>
      <c r="G245" s="208"/>
      <c r="H245" s="211">
        <v>-1</v>
      </c>
      <c r="I245" s="212"/>
      <c r="J245" s="208"/>
      <c r="K245" s="208"/>
      <c r="L245" s="213"/>
      <c r="M245" s="214"/>
      <c r="N245" s="215"/>
      <c r="O245" s="215"/>
      <c r="P245" s="215"/>
      <c r="Q245" s="215"/>
      <c r="R245" s="215"/>
      <c r="S245" s="215"/>
      <c r="T245" s="216"/>
      <c r="AT245" s="217" t="s">
        <v>129</v>
      </c>
      <c r="AU245" s="217" t="s">
        <v>82</v>
      </c>
      <c r="AV245" s="13" t="s">
        <v>84</v>
      </c>
      <c r="AW245" s="13" t="s">
        <v>30</v>
      </c>
      <c r="AX245" s="13" t="s">
        <v>74</v>
      </c>
      <c r="AY245" s="217" t="s">
        <v>121</v>
      </c>
    </row>
    <row r="246" spans="1:65" s="13" customFormat="1" ht="11.25">
      <c r="B246" s="207"/>
      <c r="C246" s="208"/>
      <c r="D246" s="192" t="s">
        <v>129</v>
      </c>
      <c r="E246" s="209" t="s">
        <v>1</v>
      </c>
      <c r="F246" s="210" t="s">
        <v>241</v>
      </c>
      <c r="G246" s="208"/>
      <c r="H246" s="211">
        <v>-0.2</v>
      </c>
      <c r="I246" s="212"/>
      <c r="J246" s="208"/>
      <c r="K246" s="208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129</v>
      </c>
      <c r="AU246" s="217" t="s">
        <v>82</v>
      </c>
      <c r="AV246" s="13" t="s">
        <v>84</v>
      </c>
      <c r="AW246" s="13" t="s">
        <v>30</v>
      </c>
      <c r="AX246" s="13" t="s">
        <v>74</v>
      </c>
      <c r="AY246" s="217" t="s">
        <v>121</v>
      </c>
    </row>
    <row r="247" spans="1:65" s="14" customFormat="1" ht="11.25">
      <c r="B247" s="218"/>
      <c r="C247" s="219"/>
      <c r="D247" s="192" t="s">
        <v>129</v>
      </c>
      <c r="E247" s="220" t="s">
        <v>1</v>
      </c>
      <c r="F247" s="221" t="s">
        <v>133</v>
      </c>
      <c r="G247" s="219"/>
      <c r="H247" s="222">
        <v>2.5099999999999998</v>
      </c>
      <c r="I247" s="223"/>
      <c r="J247" s="219"/>
      <c r="K247" s="219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129</v>
      </c>
      <c r="AU247" s="228" t="s">
        <v>82</v>
      </c>
      <c r="AV247" s="14" t="s">
        <v>126</v>
      </c>
      <c r="AW247" s="14" t="s">
        <v>30</v>
      </c>
      <c r="AX247" s="14" t="s">
        <v>82</v>
      </c>
      <c r="AY247" s="228" t="s">
        <v>121</v>
      </c>
    </row>
    <row r="248" spans="1:65" s="13" customFormat="1" ht="11.25">
      <c r="B248" s="207"/>
      <c r="C248" s="208"/>
      <c r="D248" s="192" t="s">
        <v>129</v>
      </c>
      <c r="E248" s="208"/>
      <c r="F248" s="210" t="s">
        <v>258</v>
      </c>
      <c r="G248" s="208"/>
      <c r="H248" s="211">
        <v>3.012</v>
      </c>
      <c r="I248" s="212"/>
      <c r="J248" s="208"/>
      <c r="K248" s="208"/>
      <c r="L248" s="213"/>
      <c r="M248" s="214"/>
      <c r="N248" s="215"/>
      <c r="O248" s="215"/>
      <c r="P248" s="215"/>
      <c r="Q248" s="215"/>
      <c r="R248" s="215"/>
      <c r="S248" s="215"/>
      <c r="T248" s="216"/>
      <c r="AT248" s="217" t="s">
        <v>129</v>
      </c>
      <c r="AU248" s="217" t="s">
        <v>82</v>
      </c>
      <c r="AV248" s="13" t="s">
        <v>84</v>
      </c>
      <c r="AW248" s="13" t="s">
        <v>4</v>
      </c>
      <c r="AX248" s="13" t="s">
        <v>82</v>
      </c>
      <c r="AY248" s="217" t="s">
        <v>121</v>
      </c>
    </row>
    <row r="249" spans="1:65" s="2" customFormat="1" ht="16.5" customHeight="1">
      <c r="A249" s="33"/>
      <c r="B249" s="34"/>
      <c r="C249" s="178" t="s">
        <v>201</v>
      </c>
      <c r="D249" s="178" t="s">
        <v>122</v>
      </c>
      <c r="E249" s="179" t="s">
        <v>259</v>
      </c>
      <c r="F249" s="180" t="s">
        <v>260</v>
      </c>
      <c r="G249" s="181" t="s">
        <v>200</v>
      </c>
      <c r="H249" s="182">
        <v>19.2</v>
      </c>
      <c r="I249" s="183"/>
      <c r="J249" s="184">
        <f>ROUND(I249*H249,2)</f>
        <v>0</v>
      </c>
      <c r="K249" s="185"/>
      <c r="L249" s="38"/>
      <c r="M249" s="186" t="s">
        <v>1</v>
      </c>
      <c r="N249" s="187" t="s">
        <v>39</v>
      </c>
      <c r="O249" s="70"/>
      <c r="P249" s="188">
        <f>O249*H249</f>
        <v>0</v>
      </c>
      <c r="Q249" s="188">
        <v>0</v>
      </c>
      <c r="R249" s="188">
        <f>Q249*H249</f>
        <v>0</v>
      </c>
      <c r="S249" s="188">
        <v>0</v>
      </c>
      <c r="T249" s="189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90" t="s">
        <v>126</v>
      </c>
      <c r="AT249" s="190" t="s">
        <v>122</v>
      </c>
      <c r="AU249" s="190" t="s">
        <v>82</v>
      </c>
      <c r="AY249" s="16" t="s">
        <v>121</v>
      </c>
      <c r="BE249" s="191">
        <f>IF(N249="základní",J249,0)</f>
        <v>0</v>
      </c>
      <c r="BF249" s="191">
        <f>IF(N249="snížená",J249,0)</f>
        <v>0</v>
      </c>
      <c r="BG249" s="191">
        <f>IF(N249="zákl. přenesená",J249,0)</f>
        <v>0</v>
      </c>
      <c r="BH249" s="191">
        <f>IF(N249="sníž. přenesená",J249,0)</f>
        <v>0</v>
      </c>
      <c r="BI249" s="191">
        <f>IF(N249="nulová",J249,0)</f>
        <v>0</v>
      </c>
      <c r="BJ249" s="16" t="s">
        <v>82</v>
      </c>
      <c r="BK249" s="191">
        <f>ROUND(I249*H249,2)</f>
        <v>0</v>
      </c>
      <c r="BL249" s="16" t="s">
        <v>126</v>
      </c>
      <c r="BM249" s="190" t="s">
        <v>261</v>
      </c>
    </row>
    <row r="250" spans="1:65" s="2" customFormat="1" ht="19.5">
      <c r="A250" s="33"/>
      <c r="B250" s="34"/>
      <c r="C250" s="35"/>
      <c r="D250" s="192" t="s">
        <v>127</v>
      </c>
      <c r="E250" s="35"/>
      <c r="F250" s="193" t="s">
        <v>128</v>
      </c>
      <c r="G250" s="35"/>
      <c r="H250" s="35"/>
      <c r="I250" s="194"/>
      <c r="J250" s="35"/>
      <c r="K250" s="35"/>
      <c r="L250" s="38"/>
      <c r="M250" s="195"/>
      <c r="N250" s="196"/>
      <c r="O250" s="70"/>
      <c r="P250" s="70"/>
      <c r="Q250" s="70"/>
      <c r="R250" s="70"/>
      <c r="S250" s="70"/>
      <c r="T250" s="71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6" t="s">
        <v>127</v>
      </c>
      <c r="AU250" s="16" t="s">
        <v>82</v>
      </c>
    </row>
    <row r="251" spans="1:65" s="12" customFormat="1" ht="11.25">
      <c r="B251" s="197"/>
      <c r="C251" s="198"/>
      <c r="D251" s="192" t="s">
        <v>129</v>
      </c>
      <c r="E251" s="199" t="s">
        <v>1</v>
      </c>
      <c r="F251" s="200" t="s">
        <v>242</v>
      </c>
      <c r="G251" s="198"/>
      <c r="H251" s="199" t="s">
        <v>1</v>
      </c>
      <c r="I251" s="201"/>
      <c r="J251" s="198"/>
      <c r="K251" s="198"/>
      <c r="L251" s="202"/>
      <c r="M251" s="203"/>
      <c r="N251" s="204"/>
      <c r="O251" s="204"/>
      <c r="P251" s="204"/>
      <c r="Q251" s="204"/>
      <c r="R251" s="204"/>
      <c r="S251" s="204"/>
      <c r="T251" s="205"/>
      <c r="AT251" s="206" t="s">
        <v>129</v>
      </c>
      <c r="AU251" s="206" t="s">
        <v>82</v>
      </c>
      <c r="AV251" s="12" t="s">
        <v>82</v>
      </c>
      <c r="AW251" s="12" t="s">
        <v>30</v>
      </c>
      <c r="AX251" s="12" t="s">
        <v>74</v>
      </c>
      <c r="AY251" s="206" t="s">
        <v>121</v>
      </c>
    </row>
    <row r="252" spans="1:65" s="13" customFormat="1" ht="11.25">
      <c r="B252" s="207"/>
      <c r="C252" s="208"/>
      <c r="D252" s="192" t="s">
        <v>129</v>
      </c>
      <c r="E252" s="209" t="s">
        <v>1</v>
      </c>
      <c r="F252" s="210" t="s">
        <v>243</v>
      </c>
      <c r="G252" s="208"/>
      <c r="H252" s="211">
        <v>16</v>
      </c>
      <c r="I252" s="212"/>
      <c r="J252" s="208"/>
      <c r="K252" s="208"/>
      <c r="L252" s="213"/>
      <c r="M252" s="214"/>
      <c r="N252" s="215"/>
      <c r="O252" s="215"/>
      <c r="P252" s="215"/>
      <c r="Q252" s="215"/>
      <c r="R252" s="215"/>
      <c r="S252" s="215"/>
      <c r="T252" s="216"/>
      <c r="AT252" s="217" t="s">
        <v>129</v>
      </c>
      <c r="AU252" s="217" t="s">
        <v>82</v>
      </c>
      <c r="AV252" s="13" t="s">
        <v>84</v>
      </c>
      <c r="AW252" s="13" t="s">
        <v>30</v>
      </c>
      <c r="AX252" s="13" t="s">
        <v>74</v>
      </c>
      <c r="AY252" s="217" t="s">
        <v>121</v>
      </c>
    </row>
    <row r="253" spans="1:65" s="14" customFormat="1" ht="11.25">
      <c r="B253" s="218"/>
      <c r="C253" s="219"/>
      <c r="D253" s="192" t="s">
        <v>129</v>
      </c>
      <c r="E253" s="220" t="s">
        <v>1</v>
      </c>
      <c r="F253" s="221" t="s">
        <v>133</v>
      </c>
      <c r="G253" s="219"/>
      <c r="H253" s="222">
        <v>16</v>
      </c>
      <c r="I253" s="223"/>
      <c r="J253" s="219"/>
      <c r="K253" s="219"/>
      <c r="L253" s="224"/>
      <c r="M253" s="225"/>
      <c r="N253" s="226"/>
      <c r="O253" s="226"/>
      <c r="P253" s="226"/>
      <c r="Q253" s="226"/>
      <c r="R253" s="226"/>
      <c r="S253" s="226"/>
      <c r="T253" s="227"/>
      <c r="AT253" s="228" t="s">
        <v>129</v>
      </c>
      <c r="AU253" s="228" t="s">
        <v>82</v>
      </c>
      <c r="AV253" s="14" t="s">
        <v>126</v>
      </c>
      <c r="AW253" s="14" t="s">
        <v>30</v>
      </c>
      <c r="AX253" s="14" t="s">
        <v>82</v>
      </c>
      <c r="AY253" s="228" t="s">
        <v>121</v>
      </c>
    </row>
    <row r="254" spans="1:65" s="13" customFormat="1" ht="11.25">
      <c r="B254" s="207"/>
      <c r="C254" s="208"/>
      <c r="D254" s="192" t="s">
        <v>129</v>
      </c>
      <c r="E254" s="208"/>
      <c r="F254" s="210" t="s">
        <v>262</v>
      </c>
      <c r="G254" s="208"/>
      <c r="H254" s="211">
        <v>19.2</v>
      </c>
      <c r="I254" s="212"/>
      <c r="J254" s="208"/>
      <c r="K254" s="208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129</v>
      </c>
      <c r="AU254" s="217" t="s">
        <v>82</v>
      </c>
      <c r="AV254" s="13" t="s">
        <v>84</v>
      </c>
      <c r="AW254" s="13" t="s">
        <v>4</v>
      </c>
      <c r="AX254" s="13" t="s">
        <v>82</v>
      </c>
      <c r="AY254" s="217" t="s">
        <v>121</v>
      </c>
    </row>
    <row r="255" spans="1:65" s="2" customFormat="1" ht="16.5" customHeight="1">
      <c r="A255" s="33"/>
      <c r="B255" s="34"/>
      <c r="C255" s="178" t="s">
        <v>263</v>
      </c>
      <c r="D255" s="178" t="s">
        <v>122</v>
      </c>
      <c r="E255" s="179" t="s">
        <v>264</v>
      </c>
      <c r="F255" s="180" t="s">
        <v>265</v>
      </c>
      <c r="G255" s="181" t="s">
        <v>193</v>
      </c>
      <c r="H255" s="182">
        <v>20.5</v>
      </c>
      <c r="I255" s="183"/>
      <c r="J255" s="184">
        <f>ROUND(I255*H255,2)</f>
        <v>0</v>
      </c>
      <c r="K255" s="185"/>
      <c r="L255" s="38"/>
      <c r="M255" s="186" t="s">
        <v>1</v>
      </c>
      <c r="N255" s="187" t="s">
        <v>39</v>
      </c>
      <c r="O255" s="70"/>
      <c r="P255" s="188">
        <f>O255*H255</f>
        <v>0</v>
      </c>
      <c r="Q255" s="188">
        <v>0</v>
      </c>
      <c r="R255" s="188">
        <f>Q255*H255</f>
        <v>0</v>
      </c>
      <c r="S255" s="188">
        <v>0</v>
      </c>
      <c r="T255" s="189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0" t="s">
        <v>126</v>
      </c>
      <c r="AT255" s="190" t="s">
        <v>122</v>
      </c>
      <c r="AU255" s="190" t="s">
        <v>82</v>
      </c>
      <c r="AY255" s="16" t="s">
        <v>121</v>
      </c>
      <c r="BE255" s="191">
        <f>IF(N255="základní",J255,0)</f>
        <v>0</v>
      </c>
      <c r="BF255" s="191">
        <f>IF(N255="snížená",J255,0)</f>
        <v>0</v>
      </c>
      <c r="BG255" s="191">
        <f>IF(N255="zákl. přenesená",J255,0)</f>
        <v>0</v>
      </c>
      <c r="BH255" s="191">
        <f>IF(N255="sníž. přenesená",J255,0)</f>
        <v>0</v>
      </c>
      <c r="BI255" s="191">
        <f>IF(N255="nulová",J255,0)</f>
        <v>0</v>
      </c>
      <c r="BJ255" s="16" t="s">
        <v>82</v>
      </c>
      <c r="BK255" s="191">
        <f>ROUND(I255*H255,2)</f>
        <v>0</v>
      </c>
      <c r="BL255" s="16" t="s">
        <v>126</v>
      </c>
      <c r="BM255" s="190" t="s">
        <v>266</v>
      </c>
    </row>
    <row r="256" spans="1:65" s="12" customFormat="1" ht="11.25">
      <c r="B256" s="197"/>
      <c r="C256" s="198"/>
      <c r="D256" s="192" t="s">
        <v>129</v>
      </c>
      <c r="E256" s="199" t="s">
        <v>1</v>
      </c>
      <c r="F256" s="200" t="s">
        <v>238</v>
      </c>
      <c r="G256" s="198"/>
      <c r="H256" s="199" t="s">
        <v>1</v>
      </c>
      <c r="I256" s="201"/>
      <c r="J256" s="198"/>
      <c r="K256" s="198"/>
      <c r="L256" s="202"/>
      <c r="M256" s="203"/>
      <c r="N256" s="204"/>
      <c r="O256" s="204"/>
      <c r="P256" s="204"/>
      <c r="Q256" s="204"/>
      <c r="R256" s="204"/>
      <c r="S256" s="204"/>
      <c r="T256" s="205"/>
      <c r="AT256" s="206" t="s">
        <v>129</v>
      </c>
      <c r="AU256" s="206" t="s">
        <v>82</v>
      </c>
      <c r="AV256" s="12" t="s">
        <v>82</v>
      </c>
      <c r="AW256" s="12" t="s">
        <v>30</v>
      </c>
      <c r="AX256" s="12" t="s">
        <v>74</v>
      </c>
      <c r="AY256" s="206" t="s">
        <v>121</v>
      </c>
    </row>
    <row r="257" spans="1:65" s="13" customFormat="1" ht="11.25">
      <c r="B257" s="207"/>
      <c r="C257" s="208"/>
      <c r="D257" s="192" t="s">
        <v>129</v>
      </c>
      <c r="E257" s="209" t="s">
        <v>1</v>
      </c>
      <c r="F257" s="210" t="s">
        <v>267</v>
      </c>
      <c r="G257" s="208"/>
      <c r="H257" s="211">
        <v>2</v>
      </c>
      <c r="I257" s="212"/>
      <c r="J257" s="208"/>
      <c r="K257" s="208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129</v>
      </c>
      <c r="AU257" s="217" t="s">
        <v>82</v>
      </c>
      <c r="AV257" s="13" t="s">
        <v>84</v>
      </c>
      <c r="AW257" s="13" t="s">
        <v>30</v>
      </c>
      <c r="AX257" s="13" t="s">
        <v>74</v>
      </c>
      <c r="AY257" s="217" t="s">
        <v>121</v>
      </c>
    </row>
    <row r="258" spans="1:65" s="13" customFormat="1" ht="11.25">
      <c r="B258" s="207"/>
      <c r="C258" s="208"/>
      <c r="D258" s="192" t="s">
        <v>129</v>
      </c>
      <c r="E258" s="209" t="s">
        <v>1</v>
      </c>
      <c r="F258" s="210" t="s">
        <v>268</v>
      </c>
      <c r="G258" s="208"/>
      <c r="H258" s="211">
        <v>2.1</v>
      </c>
      <c r="I258" s="212"/>
      <c r="J258" s="208"/>
      <c r="K258" s="208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129</v>
      </c>
      <c r="AU258" s="217" t="s">
        <v>82</v>
      </c>
      <c r="AV258" s="13" t="s">
        <v>84</v>
      </c>
      <c r="AW258" s="13" t="s">
        <v>30</v>
      </c>
      <c r="AX258" s="13" t="s">
        <v>74</v>
      </c>
      <c r="AY258" s="217" t="s">
        <v>121</v>
      </c>
    </row>
    <row r="259" spans="1:65" s="12" customFormat="1" ht="11.25">
      <c r="B259" s="197"/>
      <c r="C259" s="198"/>
      <c r="D259" s="192" t="s">
        <v>129</v>
      </c>
      <c r="E259" s="199" t="s">
        <v>1</v>
      </c>
      <c r="F259" s="200" t="s">
        <v>242</v>
      </c>
      <c r="G259" s="198"/>
      <c r="H259" s="199" t="s">
        <v>1</v>
      </c>
      <c r="I259" s="201"/>
      <c r="J259" s="198"/>
      <c r="K259" s="198"/>
      <c r="L259" s="202"/>
      <c r="M259" s="203"/>
      <c r="N259" s="204"/>
      <c r="O259" s="204"/>
      <c r="P259" s="204"/>
      <c r="Q259" s="204"/>
      <c r="R259" s="204"/>
      <c r="S259" s="204"/>
      <c r="T259" s="205"/>
      <c r="AT259" s="206" t="s">
        <v>129</v>
      </c>
      <c r="AU259" s="206" t="s">
        <v>82</v>
      </c>
      <c r="AV259" s="12" t="s">
        <v>82</v>
      </c>
      <c r="AW259" s="12" t="s">
        <v>30</v>
      </c>
      <c r="AX259" s="12" t="s">
        <v>74</v>
      </c>
      <c r="AY259" s="206" t="s">
        <v>121</v>
      </c>
    </row>
    <row r="260" spans="1:65" s="13" customFormat="1" ht="11.25">
      <c r="B260" s="207"/>
      <c r="C260" s="208"/>
      <c r="D260" s="192" t="s">
        <v>129</v>
      </c>
      <c r="E260" s="209" t="s">
        <v>1</v>
      </c>
      <c r="F260" s="210" t="s">
        <v>269</v>
      </c>
      <c r="G260" s="208"/>
      <c r="H260" s="211">
        <v>16.399999999999999</v>
      </c>
      <c r="I260" s="212"/>
      <c r="J260" s="208"/>
      <c r="K260" s="208"/>
      <c r="L260" s="213"/>
      <c r="M260" s="214"/>
      <c r="N260" s="215"/>
      <c r="O260" s="215"/>
      <c r="P260" s="215"/>
      <c r="Q260" s="215"/>
      <c r="R260" s="215"/>
      <c r="S260" s="215"/>
      <c r="T260" s="216"/>
      <c r="AT260" s="217" t="s">
        <v>129</v>
      </c>
      <c r="AU260" s="217" t="s">
        <v>82</v>
      </c>
      <c r="AV260" s="13" t="s">
        <v>84</v>
      </c>
      <c r="AW260" s="13" t="s">
        <v>30</v>
      </c>
      <c r="AX260" s="13" t="s">
        <v>74</v>
      </c>
      <c r="AY260" s="217" t="s">
        <v>121</v>
      </c>
    </row>
    <row r="261" spans="1:65" s="14" customFormat="1" ht="11.25">
      <c r="B261" s="218"/>
      <c r="C261" s="219"/>
      <c r="D261" s="192" t="s">
        <v>129</v>
      </c>
      <c r="E261" s="220" t="s">
        <v>1</v>
      </c>
      <c r="F261" s="221" t="s">
        <v>133</v>
      </c>
      <c r="G261" s="219"/>
      <c r="H261" s="222">
        <v>20.5</v>
      </c>
      <c r="I261" s="223"/>
      <c r="J261" s="219"/>
      <c r="K261" s="219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129</v>
      </c>
      <c r="AU261" s="228" t="s">
        <v>82</v>
      </c>
      <c r="AV261" s="14" t="s">
        <v>126</v>
      </c>
      <c r="AW261" s="14" t="s">
        <v>30</v>
      </c>
      <c r="AX261" s="14" t="s">
        <v>82</v>
      </c>
      <c r="AY261" s="228" t="s">
        <v>121</v>
      </c>
    </row>
    <row r="262" spans="1:65" s="2" customFormat="1" ht="16.5" customHeight="1">
      <c r="A262" s="33"/>
      <c r="B262" s="34"/>
      <c r="C262" s="178" t="s">
        <v>206</v>
      </c>
      <c r="D262" s="178" t="s">
        <v>122</v>
      </c>
      <c r="E262" s="179" t="s">
        <v>270</v>
      </c>
      <c r="F262" s="180" t="s">
        <v>271</v>
      </c>
      <c r="G262" s="181" t="s">
        <v>213</v>
      </c>
      <c r="H262" s="182">
        <v>2</v>
      </c>
      <c r="I262" s="183"/>
      <c r="J262" s="184">
        <f>ROUND(I262*H262,2)</f>
        <v>0</v>
      </c>
      <c r="K262" s="185"/>
      <c r="L262" s="38"/>
      <c r="M262" s="186" t="s">
        <v>1</v>
      </c>
      <c r="N262" s="187" t="s">
        <v>39</v>
      </c>
      <c r="O262" s="70"/>
      <c r="P262" s="188">
        <f>O262*H262</f>
        <v>0</v>
      </c>
      <c r="Q262" s="188">
        <v>0</v>
      </c>
      <c r="R262" s="188">
        <f>Q262*H262</f>
        <v>0</v>
      </c>
      <c r="S262" s="188">
        <v>0</v>
      </c>
      <c r="T262" s="189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90" t="s">
        <v>126</v>
      </c>
      <c r="AT262" s="190" t="s">
        <v>122</v>
      </c>
      <c r="AU262" s="190" t="s">
        <v>82</v>
      </c>
      <c r="AY262" s="16" t="s">
        <v>121</v>
      </c>
      <c r="BE262" s="191">
        <f>IF(N262="základní",J262,0)</f>
        <v>0</v>
      </c>
      <c r="BF262" s="191">
        <f>IF(N262="snížená",J262,0)</f>
        <v>0</v>
      </c>
      <c r="BG262" s="191">
        <f>IF(N262="zákl. přenesená",J262,0)</f>
        <v>0</v>
      </c>
      <c r="BH262" s="191">
        <f>IF(N262="sníž. přenesená",J262,0)</f>
        <v>0</v>
      </c>
      <c r="BI262" s="191">
        <f>IF(N262="nulová",J262,0)</f>
        <v>0</v>
      </c>
      <c r="BJ262" s="16" t="s">
        <v>82</v>
      </c>
      <c r="BK262" s="191">
        <f>ROUND(I262*H262,2)</f>
        <v>0</v>
      </c>
      <c r="BL262" s="16" t="s">
        <v>126</v>
      </c>
      <c r="BM262" s="190" t="s">
        <v>272</v>
      </c>
    </row>
    <row r="263" spans="1:65" s="2" customFormat="1" ht="39">
      <c r="A263" s="33"/>
      <c r="B263" s="34"/>
      <c r="C263" s="35"/>
      <c r="D263" s="192" t="s">
        <v>127</v>
      </c>
      <c r="E263" s="35"/>
      <c r="F263" s="193" t="s">
        <v>273</v>
      </c>
      <c r="G263" s="35"/>
      <c r="H263" s="35"/>
      <c r="I263" s="194"/>
      <c r="J263" s="35"/>
      <c r="K263" s="35"/>
      <c r="L263" s="38"/>
      <c r="M263" s="195"/>
      <c r="N263" s="196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127</v>
      </c>
      <c r="AU263" s="16" t="s">
        <v>82</v>
      </c>
    </row>
    <row r="264" spans="1:65" s="12" customFormat="1" ht="11.25">
      <c r="B264" s="197"/>
      <c r="C264" s="198"/>
      <c r="D264" s="192" t="s">
        <v>129</v>
      </c>
      <c r="E264" s="199" t="s">
        <v>1</v>
      </c>
      <c r="F264" s="200" t="s">
        <v>274</v>
      </c>
      <c r="G264" s="198"/>
      <c r="H264" s="199" t="s">
        <v>1</v>
      </c>
      <c r="I264" s="201"/>
      <c r="J264" s="198"/>
      <c r="K264" s="198"/>
      <c r="L264" s="202"/>
      <c r="M264" s="203"/>
      <c r="N264" s="204"/>
      <c r="O264" s="204"/>
      <c r="P264" s="204"/>
      <c r="Q264" s="204"/>
      <c r="R264" s="204"/>
      <c r="S264" s="204"/>
      <c r="T264" s="205"/>
      <c r="AT264" s="206" t="s">
        <v>129</v>
      </c>
      <c r="AU264" s="206" t="s">
        <v>82</v>
      </c>
      <c r="AV264" s="12" t="s">
        <v>82</v>
      </c>
      <c r="AW264" s="12" t="s">
        <v>30</v>
      </c>
      <c r="AX264" s="12" t="s">
        <v>74</v>
      </c>
      <c r="AY264" s="206" t="s">
        <v>121</v>
      </c>
    </row>
    <row r="265" spans="1:65" s="13" customFormat="1" ht="11.25">
      <c r="B265" s="207"/>
      <c r="C265" s="208"/>
      <c r="D265" s="192" t="s">
        <v>129</v>
      </c>
      <c r="E265" s="209" t="s">
        <v>1</v>
      </c>
      <c r="F265" s="210" t="s">
        <v>84</v>
      </c>
      <c r="G265" s="208"/>
      <c r="H265" s="211">
        <v>2</v>
      </c>
      <c r="I265" s="212"/>
      <c r="J265" s="208"/>
      <c r="K265" s="208"/>
      <c r="L265" s="213"/>
      <c r="M265" s="214"/>
      <c r="N265" s="215"/>
      <c r="O265" s="215"/>
      <c r="P265" s="215"/>
      <c r="Q265" s="215"/>
      <c r="R265" s="215"/>
      <c r="S265" s="215"/>
      <c r="T265" s="216"/>
      <c r="AT265" s="217" t="s">
        <v>129</v>
      </c>
      <c r="AU265" s="217" t="s">
        <v>82</v>
      </c>
      <c r="AV265" s="13" t="s">
        <v>84</v>
      </c>
      <c r="AW265" s="13" t="s">
        <v>30</v>
      </c>
      <c r="AX265" s="13" t="s">
        <v>74</v>
      </c>
      <c r="AY265" s="217" t="s">
        <v>121</v>
      </c>
    </row>
    <row r="266" spans="1:65" s="14" customFormat="1" ht="11.25">
      <c r="B266" s="218"/>
      <c r="C266" s="219"/>
      <c r="D266" s="192" t="s">
        <v>129</v>
      </c>
      <c r="E266" s="220" t="s">
        <v>1</v>
      </c>
      <c r="F266" s="221" t="s">
        <v>133</v>
      </c>
      <c r="G266" s="219"/>
      <c r="H266" s="222">
        <v>2</v>
      </c>
      <c r="I266" s="223"/>
      <c r="J266" s="219"/>
      <c r="K266" s="219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129</v>
      </c>
      <c r="AU266" s="228" t="s">
        <v>82</v>
      </c>
      <c r="AV266" s="14" t="s">
        <v>126</v>
      </c>
      <c r="AW266" s="14" t="s">
        <v>30</v>
      </c>
      <c r="AX266" s="14" t="s">
        <v>82</v>
      </c>
      <c r="AY266" s="228" t="s">
        <v>121</v>
      </c>
    </row>
    <row r="267" spans="1:65" s="11" customFormat="1" ht="25.9" customHeight="1">
      <c r="B267" s="164"/>
      <c r="C267" s="165"/>
      <c r="D267" s="166" t="s">
        <v>73</v>
      </c>
      <c r="E267" s="167" t="s">
        <v>275</v>
      </c>
      <c r="F267" s="167" t="s">
        <v>276</v>
      </c>
      <c r="G267" s="165"/>
      <c r="H267" s="165"/>
      <c r="I267" s="168"/>
      <c r="J267" s="169">
        <f>BK267</f>
        <v>0</v>
      </c>
      <c r="K267" s="165"/>
      <c r="L267" s="170"/>
      <c r="M267" s="171"/>
      <c r="N267" s="172"/>
      <c r="O267" s="172"/>
      <c r="P267" s="173">
        <f>SUM(P268:P305)</f>
        <v>0</v>
      </c>
      <c r="Q267" s="172"/>
      <c r="R267" s="173">
        <f>SUM(R268:R305)</f>
        <v>0</v>
      </c>
      <c r="S267" s="172"/>
      <c r="T267" s="174">
        <f>SUM(T268:T305)</f>
        <v>0</v>
      </c>
      <c r="AR267" s="175" t="s">
        <v>82</v>
      </c>
      <c r="AT267" s="176" t="s">
        <v>73</v>
      </c>
      <c r="AU267" s="176" t="s">
        <v>74</v>
      </c>
      <c r="AY267" s="175" t="s">
        <v>121</v>
      </c>
      <c r="BK267" s="177">
        <f>SUM(BK268:BK305)</f>
        <v>0</v>
      </c>
    </row>
    <row r="268" spans="1:65" s="2" customFormat="1" ht="24.2" customHeight="1">
      <c r="A268" s="33"/>
      <c r="B268" s="34"/>
      <c r="C268" s="178" t="s">
        <v>277</v>
      </c>
      <c r="D268" s="178" t="s">
        <v>122</v>
      </c>
      <c r="E268" s="179" t="s">
        <v>278</v>
      </c>
      <c r="F268" s="180" t="s">
        <v>279</v>
      </c>
      <c r="G268" s="181" t="s">
        <v>193</v>
      </c>
      <c r="H268" s="182">
        <v>5.65</v>
      </c>
      <c r="I268" s="183"/>
      <c r="J268" s="184">
        <f>ROUND(I268*H268,2)</f>
        <v>0</v>
      </c>
      <c r="K268" s="185"/>
      <c r="L268" s="38"/>
      <c r="M268" s="186" t="s">
        <v>1</v>
      </c>
      <c r="N268" s="187" t="s">
        <v>39</v>
      </c>
      <c r="O268" s="70"/>
      <c r="P268" s="188">
        <f>O268*H268</f>
        <v>0</v>
      </c>
      <c r="Q268" s="188">
        <v>0</v>
      </c>
      <c r="R268" s="188">
        <f>Q268*H268</f>
        <v>0</v>
      </c>
      <c r="S268" s="188">
        <v>0</v>
      </c>
      <c r="T268" s="189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190" t="s">
        <v>126</v>
      </c>
      <c r="AT268" s="190" t="s">
        <v>122</v>
      </c>
      <c r="AU268" s="190" t="s">
        <v>82</v>
      </c>
      <c r="AY268" s="16" t="s">
        <v>121</v>
      </c>
      <c r="BE268" s="191">
        <f>IF(N268="základní",J268,0)</f>
        <v>0</v>
      </c>
      <c r="BF268" s="191">
        <f>IF(N268="snížená",J268,0)</f>
        <v>0</v>
      </c>
      <c r="BG268" s="191">
        <f>IF(N268="zákl. přenesená",J268,0)</f>
        <v>0</v>
      </c>
      <c r="BH268" s="191">
        <f>IF(N268="sníž. přenesená",J268,0)</f>
        <v>0</v>
      </c>
      <c r="BI268" s="191">
        <f>IF(N268="nulová",J268,0)</f>
        <v>0</v>
      </c>
      <c r="BJ268" s="16" t="s">
        <v>82</v>
      </c>
      <c r="BK268" s="191">
        <f>ROUND(I268*H268,2)</f>
        <v>0</v>
      </c>
      <c r="BL268" s="16" t="s">
        <v>126</v>
      </c>
      <c r="BM268" s="190" t="s">
        <v>280</v>
      </c>
    </row>
    <row r="269" spans="1:65" s="12" customFormat="1" ht="11.25">
      <c r="B269" s="197"/>
      <c r="C269" s="198"/>
      <c r="D269" s="192" t="s">
        <v>129</v>
      </c>
      <c r="E269" s="199" t="s">
        <v>1</v>
      </c>
      <c r="F269" s="200" t="s">
        <v>281</v>
      </c>
      <c r="G269" s="198"/>
      <c r="H269" s="199" t="s">
        <v>1</v>
      </c>
      <c r="I269" s="201"/>
      <c r="J269" s="198"/>
      <c r="K269" s="198"/>
      <c r="L269" s="202"/>
      <c r="M269" s="203"/>
      <c r="N269" s="204"/>
      <c r="O269" s="204"/>
      <c r="P269" s="204"/>
      <c r="Q269" s="204"/>
      <c r="R269" s="204"/>
      <c r="S269" s="204"/>
      <c r="T269" s="205"/>
      <c r="AT269" s="206" t="s">
        <v>129</v>
      </c>
      <c r="AU269" s="206" t="s">
        <v>82</v>
      </c>
      <c r="AV269" s="12" t="s">
        <v>82</v>
      </c>
      <c r="AW269" s="12" t="s">
        <v>30</v>
      </c>
      <c r="AX269" s="12" t="s">
        <v>74</v>
      </c>
      <c r="AY269" s="206" t="s">
        <v>121</v>
      </c>
    </row>
    <row r="270" spans="1:65" s="12" customFormat="1" ht="11.25">
      <c r="B270" s="197"/>
      <c r="C270" s="198"/>
      <c r="D270" s="192" t="s">
        <v>129</v>
      </c>
      <c r="E270" s="199" t="s">
        <v>1</v>
      </c>
      <c r="F270" s="200" t="s">
        <v>282</v>
      </c>
      <c r="G270" s="198"/>
      <c r="H270" s="199" t="s">
        <v>1</v>
      </c>
      <c r="I270" s="201"/>
      <c r="J270" s="198"/>
      <c r="K270" s="198"/>
      <c r="L270" s="202"/>
      <c r="M270" s="203"/>
      <c r="N270" s="204"/>
      <c r="O270" s="204"/>
      <c r="P270" s="204"/>
      <c r="Q270" s="204"/>
      <c r="R270" s="204"/>
      <c r="S270" s="204"/>
      <c r="T270" s="205"/>
      <c r="AT270" s="206" t="s">
        <v>129</v>
      </c>
      <c r="AU270" s="206" t="s">
        <v>82</v>
      </c>
      <c r="AV270" s="12" t="s">
        <v>82</v>
      </c>
      <c r="AW270" s="12" t="s">
        <v>30</v>
      </c>
      <c r="AX270" s="12" t="s">
        <v>74</v>
      </c>
      <c r="AY270" s="206" t="s">
        <v>121</v>
      </c>
    </row>
    <row r="271" spans="1:65" s="13" customFormat="1" ht="11.25">
      <c r="B271" s="207"/>
      <c r="C271" s="208"/>
      <c r="D271" s="192" t="s">
        <v>129</v>
      </c>
      <c r="E271" s="209" t="s">
        <v>1</v>
      </c>
      <c r="F271" s="210" t="s">
        <v>283</v>
      </c>
      <c r="G271" s="208"/>
      <c r="H271" s="211">
        <v>5.65</v>
      </c>
      <c r="I271" s="212"/>
      <c r="J271" s="208"/>
      <c r="K271" s="208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129</v>
      </c>
      <c r="AU271" s="217" t="s">
        <v>82</v>
      </c>
      <c r="AV271" s="13" t="s">
        <v>84</v>
      </c>
      <c r="AW271" s="13" t="s">
        <v>30</v>
      </c>
      <c r="AX271" s="13" t="s">
        <v>74</v>
      </c>
      <c r="AY271" s="217" t="s">
        <v>121</v>
      </c>
    </row>
    <row r="272" spans="1:65" s="14" customFormat="1" ht="11.25">
      <c r="B272" s="218"/>
      <c r="C272" s="219"/>
      <c r="D272" s="192" t="s">
        <v>129</v>
      </c>
      <c r="E272" s="220" t="s">
        <v>1</v>
      </c>
      <c r="F272" s="221" t="s">
        <v>133</v>
      </c>
      <c r="G272" s="219"/>
      <c r="H272" s="222">
        <v>5.65</v>
      </c>
      <c r="I272" s="223"/>
      <c r="J272" s="219"/>
      <c r="K272" s="219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129</v>
      </c>
      <c r="AU272" s="228" t="s">
        <v>82</v>
      </c>
      <c r="AV272" s="14" t="s">
        <v>126</v>
      </c>
      <c r="AW272" s="14" t="s">
        <v>30</v>
      </c>
      <c r="AX272" s="14" t="s">
        <v>82</v>
      </c>
      <c r="AY272" s="228" t="s">
        <v>121</v>
      </c>
    </row>
    <row r="273" spans="1:65" s="2" customFormat="1" ht="24.2" customHeight="1">
      <c r="A273" s="33"/>
      <c r="B273" s="34"/>
      <c r="C273" s="178" t="s">
        <v>214</v>
      </c>
      <c r="D273" s="178" t="s">
        <v>122</v>
      </c>
      <c r="E273" s="179" t="s">
        <v>284</v>
      </c>
      <c r="F273" s="180" t="s">
        <v>285</v>
      </c>
      <c r="G273" s="181" t="s">
        <v>193</v>
      </c>
      <c r="H273" s="182">
        <v>9.9499999999999993</v>
      </c>
      <c r="I273" s="183"/>
      <c r="J273" s="184">
        <f>ROUND(I273*H273,2)</f>
        <v>0</v>
      </c>
      <c r="K273" s="185"/>
      <c r="L273" s="38"/>
      <c r="M273" s="186" t="s">
        <v>1</v>
      </c>
      <c r="N273" s="187" t="s">
        <v>39</v>
      </c>
      <c r="O273" s="70"/>
      <c r="P273" s="188">
        <f>O273*H273</f>
        <v>0</v>
      </c>
      <c r="Q273" s="188">
        <v>0</v>
      </c>
      <c r="R273" s="188">
        <f>Q273*H273</f>
        <v>0</v>
      </c>
      <c r="S273" s="188">
        <v>0</v>
      </c>
      <c r="T273" s="189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190" t="s">
        <v>126</v>
      </c>
      <c r="AT273" s="190" t="s">
        <v>122</v>
      </c>
      <c r="AU273" s="190" t="s">
        <v>82</v>
      </c>
      <c r="AY273" s="16" t="s">
        <v>121</v>
      </c>
      <c r="BE273" s="191">
        <f>IF(N273="základní",J273,0)</f>
        <v>0</v>
      </c>
      <c r="BF273" s="191">
        <f>IF(N273="snížená",J273,0)</f>
        <v>0</v>
      </c>
      <c r="BG273" s="191">
        <f>IF(N273="zákl. přenesená",J273,0)</f>
        <v>0</v>
      </c>
      <c r="BH273" s="191">
        <f>IF(N273="sníž. přenesená",J273,0)</f>
        <v>0</v>
      </c>
      <c r="BI273" s="191">
        <f>IF(N273="nulová",J273,0)</f>
        <v>0</v>
      </c>
      <c r="BJ273" s="16" t="s">
        <v>82</v>
      </c>
      <c r="BK273" s="191">
        <f>ROUND(I273*H273,2)</f>
        <v>0</v>
      </c>
      <c r="BL273" s="16" t="s">
        <v>126</v>
      </c>
      <c r="BM273" s="190" t="s">
        <v>286</v>
      </c>
    </row>
    <row r="274" spans="1:65" s="12" customFormat="1" ht="11.25">
      <c r="B274" s="197"/>
      <c r="C274" s="198"/>
      <c r="D274" s="192" t="s">
        <v>129</v>
      </c>
      <c r="E274" s="199" t="s">
        <v>1</v>
      </c>
      <c r="F274" s="200" t="s">
        <v>287</v>
      </c>
      <c r="G274" s="198"/>
      <c r="H274" s="199" t="s">
        <v>1</v>
      </c>
      <c r="I274" s="201"/>
      <c r="J274" s="198"/>
      <c r="K274" s="198"/>
      <c r="L274" s="202"/>
      <c r="M274" s="203"/>
      <c r="N274" s="204"/>
      <c r="O274" s="204"/>
      <c r="P274" s="204"/>
      <c r="Q274" s="204"/>
      <c r="R274" s="204"/>
      <c r="S274" s="204"/>
      <c r="T274" s="205"/>
      <c r="AT274" s="206" t="s">
        <v>129</v>
      </c>
      <c r="AU274" s="206" t="s">
        <v>82</v>
      </c>
      <c r="AV274" s="12" t="s">
        <v>82</v>
      </c>
      <c r="AW274" s="12" t="s">
        <v>30</v>
      </c>
      <c r="AX274" s="12" t="s">
        <v>74</v>
      </c>
      <c r="AY274" s="206" t="s">
        <v>121</v>
      </c>
    </row>
    <row r="275" spans="1:65" s="12" customFormat="1" ht="11.25">
      <c r="B275" s="197"/>
      <c r="C275" s="198"/>
      <c r="D275" s="192" t="s">
        <v>129</v>
      </c>
      <c r="E275" s="199" t="s">
        <v>1</v>
      </c>
      <c r="F275" s="200" t="s">
        <v>288</v>
      </c>
      <c r="G275" s="198"/>
      <c r="H275" s="199" t="s">
        <v>1</v>
      </c>
      <c r="I275" s="201"/>
      <c r="J275" s="198"/>
      <c r="K275" s="198"/>
      <c r="L275" s="202"/>
      <c r="M275" s="203"/>
      <c r="N275" s="204"/>
      <c r="O275" s="204"/>
      <c r="P275" s="204"/>
      <c r="Q275" s="204"/>
      <c r="R275" s="204"/>
      <c r="S275" s="204"/>
      <c r="T275" s="205"/>
      <c r="AT275" s="206" t="s">
        <v>129</v>
      </c>
      <c r="AU275" s="206" t="s">
        <v>82</v>
      </c>
      <c r="AV275" s="12" t="s">
        <v>82</v>
      </c>
      <c r="AW275" s="12" t="s">
        <v>30</v>
      </c>
      <c r="AX275" s="12" t="s">
        <v>74</v>
      </c>
      <c r="AY275" s="206" t="s">
        <v>121</v>
      </c>
    </row>
    <row r="276" spans="1:65" s="13" customFormat="1" ht="11.25">
      <c r="B276" s="207"/>
      <c r="C276" s="208"/>
      <c r="D276" s="192" t="s">
        <v>129</v>
      </c>
      <c r="E276" s="209" t="s">
        <v>1</v>
      </c>
      <c r="F276" s="210" t="s">
        <v>289</v>
      </c>
      <c r="G276" s="208"/>
      <c r="H276" s="211">
        <v>9.9499999999999993</v>
      </c>
      <c r="I276" s="212"/>
      <c r="J276" s="208"/>
      <c r="K276" s="208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129</v>
      </c>
      <c r="AU276" s="217" t="s">
        <v>82</v>
      </c>
      <c r="AV276" s="13" t="s">
        <v>84</v>
      </c>
      <c r="AW276" s="13" t="s">
        <v>30</v>
      </c>
      <c r="AX276" s="13" t="s">
        <v>74</v>
      </c>
      <c r="AY276" s="217" t="s">
        <v>121</v>
      </c>
    </row>
    <row r="277" spans="1:65" s="14" customFormat="1" ht="11.25">
      <c r="B277" s="218"/>
      <c r="C277" s="219"/>
      <c r="D277" s="192" t="s">
        <v>129</v>
      </c>
      <c r="E277" s="220" t="s">
        <v>1</v>
      </c>
      <c r="F277" s="221" t="s">
        <v>133</v>
      </c>
      <c r="G277" s="219"/>
      <c r="H277" s="222">
        <v>9.9499999999999993</v>
      </c>
      <c r="I277" s="223"/>
      <c r="J277" s="219"/>
      <c r="K277" s="219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129</v>
      </c>
      <c r="AU277" s="228" t="s">
        <v>82</v>
      </c>
      <c r="AV277" s="14" t="s">
        <v>126</v>
      </c>
      <c r="AW277" s="14" t="s">
        <v>30</v>
      </c>
      <c r="AX277" s="14" t="s">
        <v>82</v>
      </c>
      <c r="AY277" s="228" t="s">
        <v>121</v>
      </c>
    </row>
    <row r="278" spans="1:65" s="2" customFormat="1" ht="33" customHeight="1">
      <c r="A278" s="33"/>
      <c r="B278" s="34"/>
      <c r="C278" s="178" t="s">
        <v>290</v>
      </c>
      <c r="D278" s="178" t="s">
        <v>122</v>
      </c>
      <c r="E278" s="179" t="s">
        <v>291</v>
      </c>
      <c r="F278" s="180" t="s">
        <v>292</v>
      </c>
      <c r="G278" s="181" t="s">
        <v>193</v>
      </c>
      <c r="H278" s="182">
        <v>3.35</v>
      </c>
      <c r="I278" s="183"/>
      <c r="J278" s="184">
        <f>ROUND(I278*H278,2)</f>
        <v>0</v>
      </c>
      <c r="K278" s="185"/>
      <c r="L278" s="38"/>
      <c r="M278" s="186" t="s">
        <v>1</v>
      </c>
      <c r="N278" s="187" t="s">
        <v>39</v>
      </c>
      <c r="O278" s="70"/>
      <c r="P278" s="188">
        <f>O278*H278</f>
        <v>0</v>
      </c>
      <c r="Q278" s="188">
        <v>0</v>
      </c>
      <c r="R278" s="188">
        <f>Q278*H278</f>
        <v>0</v>
      </c>
      <c r="S278" s="188">
        <v>0</v>
      </c>
      <c r="T278" s="189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90" t="s">
        <v>126</v>
      </c>
      <c r="AT278" s="190" t="s">
        <v>122</v>
      </c>
      <c r="AU278" s="190" t="s">
        <v>82</v>
      </c>
      <c r="AY278" s="16" t="s">
        <v>121</v>
      </c>
      <c r="BE278" s="191">
        <f>IF(N278="základní",J278,0)</f>
        <v>0</v>
      </c>
      <c r="BF278" s="191">
        <f>IF(N278="snížená",J278,0)</f>
        <v>0</v>
      </c>
      <c r="BG278" s="191">
        <f>IF(N278="zákl. přenesená",J278,0)</f>
        <v>0</v>
      </c>
      <c r="BH278" s="191">
        <f>IF(N278="sníž. přenesená",J278,0)</f>
        <v>0</v>
      </c>
      <c r="BI278" s="191">
        <f>IF(N278="nulová",J278,0)</f>
        <v>0</v>
      </c>
      <c r="BJ278" s="16" t="s">
        <v>82</v>
      </c>
      <c r="BK278" s="191">
        <f>ROUND(I278*H278,2)</f>
        <v>0</v>
      </c>
      <c r="BL278" s="16" t="s">
        <v>126</v>
      </c>
      <c r="BM278" s="190" t="s">
        <v>293</v>
      </c>
    </row>
    <row r="279" spans="1:65" s="12" customFormat="1" ht="11.25">
      <c r="B279" s="197"/>
      <c r="C279" s="198"/>
      <c r="D279" s="192" t="s">
        <v>129</v>
      </c>
      <c r="E279" s="199" t="s">
        <v>1</v>
      </c>
      <c r="F279" s="200" t="s">
        <v>287</v>
      </c>
      <c r="G279" s="198"/>
      <c r="H279" s="199" t="s">
        <v>1</v>
      </c>
      <c r="I279" s="201"/>
      <c r="J279" s="198"/>
      <c r="K279" s="198"/>
      <c r="L279" s="202"/>
      <c r="M279" s="203"/>
      <c r="N279" s="204"/>
      <c r="O279" s="204"/>
      <c r="P279" s="204"/>
      <c r="Q279" s="204"/>
      <c r="R279" s="204"/>
      <c r="S279" s="204"/>
      <c r="T279" s="205"/>
      <c r="AT279" s="206" t="s">
        <v>129</v>
      </c>
      <c r="AU279" s="206" t="s">
        <v>82</v>
      </c>
      <c r="AV279" s="12" t="s">
        <v>82</v>
      </c>
      <c r="AW279" s="12" t="s">
        <v>30</v>
      </c>
      <c r="AX279" s="12" t="s">
        <v>74</v>
      </c>
      <c r="AY279" s="206" t="s">
        <v>121</v>
      </c>
    </row>
    <row r="280" spans="1:65" s="12" customFormat="1" ht="11.25">
      <c r="B280" s="197"/>
      <c r="C280" s="198"/>
      <c r="D280" s="192" t="s">
        <v>129</v>
      </c>
      <c r="E280" s="199" t="s">
        <v>1</v>
      </c>
      <c r="F280" s="200" t="s">
        <v>294</v>
      </c>
      <c r="G280" s="198"/>
      <c r="H280" s="199" t="s">
        <v>1</v>
      </c>
      <c r="I280" s="201"/>
      <c r="J280" s="198"/>
      <c r="K280" s="198"/>
      <c r="L280" s="202"/>
      <c r="M280" s="203"/>
      <c r="N280" s="204"/>
      <c r="O280" s="204"/>
      <c r="P280" s="204"/>
      <c r="Q280" s="204"/>
      <c r="R280" s="204"/>
      <c r="S280" s="204"/>
      <c r="T280" s="205"/>
      <c r="AT280" s="206" t="s">
        <v>129</v>
      </c>
      <c r="AU280" s="206" t="s">
        <v>82</v>
      </c>
      <c r="AV280" s="12" t="s">
        <v>82</v>
      </c>
      <c r="AW280" s="12" t="s">
        <v>30</v>
      </c>
      <c r="AX280" s="12" t="s">
        <v>74</v>
      </c>
      <c r="AY280" s="206" t="s">
        <v>121</v>
      </c>
    </row>
    <row r="281" spans="1:65" s="13" customFormat="1" ht="11.25">
      <c r="B281" s="207"/>
      <c r="C281" s="208"/>
      <c r="D281" s="192" t="s">
        <v>129</v>
      </c>
      <c r="E281" s="209" t="s">
        <v>1</v>
      </c>
      <c r="F281" s="210" t="s">
        <v>295</v>
      </c>
      <c r="G281" s="208"/>
      <c r="H281" s="211">
        <v>3.35</v>
      </c>
      <c r="I281" s="212"/>
      <c r="J281" s="208"/>
      <c r="K281" s="208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129</v>
      </c>
      <c r="AU281" s="217" t="s">
        <v>82</v>
      </c>
      <c r="AV281" s="13" t="s">
        <v>84</v>
      </c>
      <c r="AW281" s="13" t="s">
        <v>30</v>
      </c>
      <c r="AX281" s="13" t="s">
        <v>74</v>
      </c>
      <c r="AY281" s="217" t="s">
        <v>121</v>
      </c>
    </row>
    <row r="282" spans="1:65" s="14" customFormat="1" ht="11.25">
      <c r="B282" s="218"/>
      <c r="C282" s="219"/>
      <c r="D282" s="192" t="s">
        <v>129</v>
      </c>
      <c r="E282" s="220" t="s">
        <v>1</v>
      </c>
      <c r="F282" s="221" t="s">
        <v>133</v>
      </c>
      <c r="G282" s="219"/>
      <c r="H282" s="222">
        <v>3.35</v>
      </c>
      <c r="I282" s="223"/>
      <c r="J282" s="219"/>
      <c r="K282" s="219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129</v>
      </c>
      <c r="AU282" s="228" t="s">
        <v>82</v>
      </c>
      <c r="AV282" s="14" t="s">
        <v>126</v>
      </c>
      <c r="AW282" s="14" t="s">
        <v>30</v>
      </c>
      <c r="AX282" s="14" t="s">
        <v>82</v>
      </c>
      <c r="AY282" s="228" t="s">
        <v>121</v>
      </c>
    </row>
    <row r="283" spans="1:65" s="2" customFormat="1" ht="16.5" customHeight="1">
      <c r="A283" s="33"/>
      <c r="B283" s="34"/>
      <c r="C283" s="178" t="s">
        <v>218</v>
      </c>
      <c r="D283" s="178" t="s">
        <v>122</v>
      </c>
      <c r="E283" s="179" t="s">
        <v>296</v>
      </c>
      <c r="F283" s="180" t="s">
        <v>297</v>
      </c>
      <c r="G283" s="181" t="s">
        <v>298</v>
      </c>
      <c r="H283" s="182">
        <v>1</v>
      </c>
      <c r="I283" s="183"/>
      <c r="J283" s="184">
        <f>ROUND(I283*H283,2)</f>
        <v>0</v>
      </c>
      <c r="K283" s="185"/>
      <c r="L283" s="38"/>
      <c r="M283" s="186" t="s">
        <v>1</v>
      </c>
      <c r="N283" s="187" t="s">
        <v>39</v>
      </c>
      <c r="O283" s="70"/>
      <c r="P283" s="188">
        <f>O283*H283</f>
        <v>0</v>
      </c>
      <c r="Q283" s="188">
        <v>0</v>
      </c>
      <c r="R283" s="188">
        <f>Q283*H283</f>
        <v>0</v>
      </c>
      <c r="S283" s="188">
        <v>0</v>
      </c>
      <c r="T283" s="189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0" t="s">
        <v>126</v>
      </c>
      <c r="AT283" s="190" t="s">
        <v>122</v>
      </c>
      <c r="AU283" s="190" t="s">
        <v>82</v>
      </c>
      <c r="AY283" s="16" t="s">
        <v>121</v>
      </c>
      <c r="BE283" s="191">
        <f>IF(N283="základní",J283,0)</f>
        <v>0</v>
      </c>
      <c r="BF283" s="191">
        <f>IF(N283="snížená",J283,0)</f>
        <v>0</v>
      </c>
      <c r="BG283" s="191">
        <f>IF(N283="zákl. přenesená",J283,0)</f>
        <v>0</v>
      </c>
      <c r="BH283" s="191">
        <f>IF(N283="sníž. přenesená",J283,0)</f>
        <v>0</v>
      </c>
      <c r="BI283" s="191">
        <f>IF(N283="nulová",J283,0)</f>
        <v>0</v>
      </c>
      <c r="BJ283" s="16" t="s">
        <v>82</v>
      </c>
      <c r="BK283" s="191">
        <f>ROUND(I283*H283,2)</f>
        <v>0</v>
      </c>
      <c r="BL283" s="16" t="s">
        <v>126</v>
      </c>
      <c r="BM283" s="190" t="s">
        <v>299</v>
      </c>
    </row>
    <row r="284" spans="1:65" s="2" customFormat="1" ht="19.5">
      <c r="A284" s="33"/>
      <c r="B284" s="34"/>
      <c r="C284" s="35"/>
      <c r="D284" s="192" t="s">
        <v>127</v>
      </c>
      <c r="E284" s="35"/>
      <c r="F284" s="193" t="s">
        <v>300</v>
      </c>
      <c r="G284" s="35"/>
      <c r="H284" s="35"/>
      <c r="I284" s="194"/>
      <c r="J284" s="35"/>
      <c r="K284" s="35"/>
      <c r="L284" s="38"/>
      <c r="M284" s="195"/>
      <c r="N284" s="196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127</v>
      </c>
      <c r="AU284" s="16" t="s">
        <v>82</v>
      </c>
    </row>
    <row r="285" spans="1:65" s="12" customFormat="1" ht="11.25">
      <c r="B285" s="197"/>
      <c r="C285" s="198"/>
      <c r="D285" s="192" t="s">
        <v>129</v>
      </c>
      <c r="E285" s="199" t="s">
        <v>1</v>
      </c>
      <c r="F285" s="200" t="s">
        <v>301</v>
      </c>
      <c r="G285" s="198"/>
      <c r="H285" s="199" t="s">
        <v>1</v>
      </c>
      <c r="I285" s="201"/>
      <c r="J285" s="198"/>
      <c r="K285" s="198"/>
      <c r="L285" s="202"/>
      <c r="M285" s="203"/>
      <c r="N285" s="204"/>
      <c r="O285" s="204"/>
      <c r="P285" s="204"/>
      <c r="Q285" s="204"/>
      <c r="R285" s="204"/>
      <c r="S285" s="204"/>
      <c r="T285" s="205"/>
      <c r="AT285" s="206" t="s">
        <v>129</v>
      </c>
      <c r="AU285" s="206" t="s">
        <v>82</v>
      </c>
      <c r="AV285" s="12" t="s">
        <v>82</v>
      </c>
      <c r="AW285" s="12" t="s">
        <v>30</v>
      </c>
      <c r="AX285" s="12" t="s">
        <v>74</v>
      </c>
      <c r="AY285" s="206" t="s">
        <v>121</v>
      </c>
    </row>
    <row r="286" spans="1:65" s="13" customFormat="1" ht="11.25">
      <c r="B286" s="207"/>
      <c r="C286" s="208"/>
      <c r="D286" s="192" t="s">
        <v>129</v>
      </c>
      <c r="E286" s="209" t="s">
        <v>1</v>
      </c>
      <c r="F286" s="210" t="s">
        <v>82</v>
      </c>
      <c r="G286" s="208"/>
      <c r="H286" s="211">
        <v>1</v>
      </c>
      <c r="I286" s="212"/>
      <c r="J286" s="208"/>
      <c r="K286" s="208"/>
      <c r="L286" s="213"/>
      <c r="M286" s="214"/>
      <c r="N286" s="215"/>
      <c r="O286" s="215"/>
      <c r="P286" s="215"/>
      <c r="Q286" s="215"/>
      <c r="R286" s="215"/>
      <c r="S286" s="215"/>
      <c r="T286" s="216"/>
      <c r="AT286" s="217" t="s">
        <v>129</v>
      </c>
      <c r="AU286" s="217" t="s">
        <v>82</v>
      </c>
      <c r="AV286" s="13" t="s">
        <v>84</v>
      </c>
      <c r="AW286" s="13" t="s">
        <v>30</v>
      </c>
      <c r="AX286" s="13" t="s">
        <v>74</v>
      </c>
      <c r="AY286" s="217" t="s">
        <v>121</v>
      </c>
    </row>
    <row r="287" spans="1:65" s="14" customFormat="1" ht="11.25">
      <c r="B287" s="218"/>
      <c r="C287" s="219"/>
      <c r="D287" s="192" t="s">
        <v>129</v>
      </c>
      <c r="E287" s="220" t="s">
        <v>1</v>
      </c>
      <c r="F287" s="221" t="s">
        <v>133</v>
      </c>
      <c r="G287" s="219"/>
      <c r="H287" s="222">
        <v>1</v>
      </c>
      <c r="I287" s="223"/>
      <c r="J287" s="219"/>
      <c r="K287" s="219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129</v>
      </c>
      <c r="AU287" s="228" t="s">
        <v>82</v>
      </c>
      <c r="AV287" s="14" t="s">
        <v>126</v>
      </c>
      <c r="AW287" s="14" t="s">
        <v>30</v>
      </c>
      <c r="AX287" s="14" t="s">
        <v>82</v>
      </c>
      <c r="AY287" s="228" t="s">
        <v>121</v>
      </c>
    </row>
    <row r="288" spans="1:65" s="2" customFormat="1" ht="16.5" customHeight="1">
      <c r="A288" s="33"/>
      <c r="B288" s="34"/>
      <c r="C288" s="178" t="s">
        <v>302</v>
      </c>
      <c r="D288" s="178" t="s">
        <v>122</v>
      </c>
      <c r="E288" s="179" t="s">
        <v>303</v>
      </c>
      <c r="F288" s="180" t="s">
        <v>304</v>
      </c>
      <c r="G288" s="181" t="s">
        <v>213</v>
      </c>
      <c r="H288" s="182">
        <v>1</v>
      </c>
      <c r="I288" s="183"/>
      <c r="J288" s="184">
        <f>ROUND(I288*H288,2)</f>
        <v>0</v>
      </c>
      <c r="K288" s="185"/>
      <c r="L288" s="38"/>
      <c r="M288" s="186" t="s">
        <v>1</v>
      </c>
      <c r="N288" s="187" t="s">
        <v>39</v>
      </c>
      <c r="O288" s="70"/>
      <c r="P288" s="188">
        <f>O288*H288</f>
        <v>0</v>
      </c>
      <c r="Q288" s="188">
        <v>0</v>
      </c>
      <c r="R288" s="188">
        <f>Q288*H288</f>
        <v>0</v>
      </c>
      <c r="S288" s="188">
        <v>0</v>
      </c>
      <c r="T288" s="189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90" t="s">
        <v>126</v>
      </c>
      <c r="AT288" s="190" t="s">
        <v>122</v>
      </c>
      <c r="AU288" s="190" t="s">
        <v>82</v>
      </c>
      <c r="AY288" s="16" t="s">
        <v>121</v>
      </c>
      <c r="BE288" s="191">
        <f>IF(N288="základní",J288,0)</f>
        <v>0</v>
      </c>
      <c r="BF288" s="191">
        <f>IF(N288="snížená",J288,0)</f>
        <v>0</v>
      </c>
      <c r="BG288" s="191">
        <f>IF(N288="zákl. přenesená",J288,0)</f>
        <v>0</v>
      </c>
      <c r="BH288" s="191">
        <f>IF(N288="sníž. přenesená",J288,0)</f>
        <v>0</v>
      </c>
      <c r="BI288" s="191">
        <f>IF(N288="nulová",J288,0)</f>
        <v>0</v>
      </c>
      <c r="BJ288" s="16" t="s">
        <v>82</v>
      </c>
      <c r="BK288" s="191">
        <f>ROUND(I288*H288,2)</f>
        <v>0</v>
      </c>
      <c r="BL288" s="16" t="s">
        <v>126</v>
      </c>
      <c r="BM288" s="190" t="s">
        <v>305</v>
      </c>
    </row>
    <row r="289" spans="1:65" s="13" customFormat="1" ht="11.25">
      <c r="B289" s="207"/>
      <c r="C289" s="208"/>
      <c r="D289" s="192" t="s">
        <v>129</v>
      </c>
      <c r="E289" s="209" t="s">
        <v>1</v>
      </c>
      <c r="F289" s="210" t="s">
        <v>306</v>
      </c>
      <c r="G289" s="208"/>
      <c r="H289" s="211">
        <v>1</v>
      </c>
      <c r="I289" s="212"/>
      <c r="J289" s="208"/>
      <c r="K289" s="208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129</v>
      </c>
      <c r="AU289" s="217" t="s">
        <v>82</v>
      </c>
      <c r="AV289" s="13" t="s">
        <v>84</v>
      </c>
      <c r="AW289" s="13" t="s">
        <v>30</v>
      </c>
      <c r="AX289" s="13" t="s">
        <v>74</v>
      </c>
      <c r="AY289" s="217" t="s">
        <v>121</v>
      </c>
    </row>
    <row r="290" spans="1:65" s="14" customFormat="1" ht="11.25">
      <c r="B290" s="218"/>
      <c r="C290" s="219"/>
      <c r="D290" s="192" t="s">
        <v>129</v>
      </c>
      <c r="E290" s="220" t="s">
        <v>1</v>
      </c>
      <c r="F290" s="221" t="s">
        <v>133</v>
      </c>
      <c r="G290" s="219"/>
      <c r="H290" s="222">
        <v>1</v>
      </c>
      <c r="I290" s="223"/>
      <c r="J290" s="219"/>
      <c r="K290" s="219"/>
      <c r="L290" s="224"/>
      <c r="M290" s="225"/>
      <c r="N290" s="226"/>
      <c r="O290" s="226"/>
      <c r="P290" s="226"/>
      <c r="Q290" s="226"/>
      <c r="R290" s="226"/>
      <c r="S290" s="226"/>
      <c r="T290" s="227"/>
      <c r="AT290" s="228" t="s">
        <v>129</v>
      </c>
      <c r="AU290" s="228" t="s">
        <v>82</v>
      </c>
      <c r="AV290" s="14" t="s">
        <v>126</v>
      </c>
      <c r="AW290" s="14" t="s">
        <v>30</v>
      </c>
      <c r="AX290" s="14" t="s">
        <v>82</v>
      </c>
      <c r="AY290" s="228" t="s">
        <v>121</v>
      </c>
    </row>
    <row r="291" spans="1:65" s="2" customFormat="1" ht="16.5" customHeight="1">
      <c r="A291" s="33"/>
      <c r="B291" s="34"/>
      <c r="C291" s="178" t="s">
        <v>224</v>
      </c>
      <c r="D291" s="178" t="s">
        <v>122</v>
      </c>
      <c r="E291" s="179" t="s">
        <v>307</v>
      </c>
      <c r="F291" s="180" t="s">
        <v>308</v>
      </c>
      <c r="G291" s="181" t="s">
        <v>213</v>
      </c>
      <c r="H291" s="182">
        <v>1</v>
      </c>
      <c r="I291" s="183"/>
      <c r="J291" s="184">
        <f>ROUND(I291*H291,2)</f>
        <v>0</v>
      </c>
      <c r="K291" s="185"/>
      <c r="L291" s="38"/>
      <c r="M291" s="186" t="s">
        <v>1</v>
      </c>
      <c r="N291" s="187" t="s">
        <v>39</v>
      </c>
      <c r="O291" s="70"/>
      <c r="P291" s="188">
        <f>O291*H291</f>
        <v>0</v>
      </c>
      <c r="Q291" s="188">
        <v>0</v>
      </c>
      <c r="R291" s="188">
        <f>Q291*H291</f>
        <v>0</v>
      </c>
      <c r="S291" s="188">
        <v>0</v>
      </c>
      <c r="T291" s="189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0" t="s">
        <v>126</v>
      </c>
      <c r="AT291" s="190" t="s">
        <v>122</v>
      </c>
      <c r="AU291" s="190" t="s">
        <v>82</v>
      </c>
      <c r="AY291" s="16" t="s">
        <v>121</v>
      </c>
      <c r="BE291" s="191">
        <f>IF(N291="základní",J291,0)</f>
        <v>0</v>
      </c>
      <c r="BF291" s="191">
        <f>IF(N291="snížená",J291,0)</f>
        <v>0</v>
      </c>
      <c r="BG291" s="191">
        <f>IF(N291="zákl. přenesená",J291,0)</f>
        <v>0</v>
      </c>
      <c r="BH291" s="191">
        <f>IF(N291="sníž. přenesená",J291,0)</f>
        <v>0</v>
      </c>
      <c r="BI291" s="191">
        <f>IF(N291="nulová",J291,0)</f>
        <v>0</v>
      </c>
      <c r="BJ291" s="16" t="s">
        <v>82</v>
      </c>
      <c r="BK291" s="191">
        <f>ROUND(I291*H291,2)</f>
        <v>0</v>
      </c>
      <c r="BL291" s="16" t="s">
        <v>126</v>
      </c>
      <c r="BM291" s="190" t="s">
        <v>309</v>
      </c>
    </row>
    <row r="292" spans="1:65" s="13" customFormat="1" ht="11.25">
      <c r="B292" s="207"/>
      <c r="C292" s="208"/>
      <c r="D292" s="192" t="s">
        <v>129</v>
      </c>
      <c r="E292" s="209" t="s">
        <v>1</v>
      </c>
      <c r="F292" s="210" t="s">
        <v>306</v>
      </c>
      <c r="G292" s="208"/>
      <c r="H292" s="211">
        <v>1</v>
      </c>
      <c r="I292" s="212"/>
      <c r="J292" s="208"/>
      <c r="K292" s="208"/>
      <c r="L292" s="213"/>
      <c r="M292" s="214"/>
      <c r="N292" s="215"/>
      <c r="O292" s="215"/>
      <c r="P292" s="215"/>
      <c r="Q292" s="215"/>
      <c r="R292" s="215"/>
      <c r="S292" s="215"/>
      <c r="T292" s="216"/>
      <c r="AT292" s="217" t="s">
        <v>129</v>
      </c>
      <c r="AU292" s="217" t="s">
        <v>82</v>
      </c>
      <c r="AV292" s="13" t="s">
        <v>84</v>
      </c>
      <c r="AW292" s="13" t="s">
        <v>30</v>
      </c>
      <c r="AX292" s="13" t="s">
        <v>74</v>
      </c>
      <c r="AY292" s="217" t="s">
        <v>121</v>
      </c>
    </row>
    <row r="293" spans="1:65" s="14" customFormat="1" ht="11.25">
      <c r="B293" s="218"/>
      <c r="C293" s="219"/>
      <c r="D293" s="192" t="s">
        <v>129</v>
      </c>
      <c r="E293" s="220" t="s">
        <v>1</v>
      </c>
      <c r="F293" s="221" t="s">
        <v>133</v>
      </c>
      <c r="G293" s="219"/>
      <c r="H293" s="222">
        <v>1</v>
      </c>
      <c r="I293" s="223"/>
      <c r="J293" s="219"/>
      <c r="K293" s="219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129</v>
      </c>
      <c r="AU293" s="228" t="s">
        <v>82</v>
      </c>
      <c r="AV293" s="14" t="s">
        <v>126</v>
      </c>
      <c r="AW293" s="14" t="s">
        <v>30</v>
      </c>
      <c r="AX293" s="14" t="s">
        <v>82</v>
      </c>
      <c r="AY293" s="228" t="s">
        <v>121</v>
      </c>
    </row>
    <row r="294" spans="1:65" s="2" customFormat="1" ht="16.5" customHeight="1">
      <c r="A294" s="33"/>
      <c r="B294" s="34"/>
      <c r="C294" s="178" t="s">
        <v>310</v>
      </c>
      <c r="D294" s="178" t="s">
        <v>122</v>
      </c>
      <c r="E294" s="179" t="s">
        <v>311</v>
      </c>
      <c r="F294" s="180" t="s">
        <v>312</v>
      </c>
      <c r="G294" s="181" t="s">
        <v>213</v>
      </c>
      <c r="H294" s="182">
        <v>1</v>
      </c>
      <c r="I294" s="183"/>
      <c r="J294" s="184">
        <f>ROUND(I294*H294,2)</f>
        <v>0</v>
      </c>
      <c r="K294" s="185"/>
      <c r="L294" s="38"/>
      <c r="M294" s="186" t="s">
        <v>1</v>
      </c>
      <c r="N294" s="187" t="s">
        <v>39</v>
      </c>
      <c r="O294" s="70"/>
      <c r="P294" s="188">
        <f>O294*H294</f>
        <v>0</v>
      </c>
      <c r="Q294" s="188">
        <v>0</v>
      </c>
      <c r="R294" s="188">
        <f>Q294*H294</f>
        <v>0</v>
      </c>
      <c r="S294" s="188">
        <v>0</v>
      </c>
      <c r="T294" s="189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90" t="s">
        <v>126</v>
      </c>
      <c r="AT294" s="190" t="s">
        <v>122</v>
      </c>
      <c r="AU294" s="190" t="s">
        <v>82</v>
      </c>
      <c r="AY294" s="16" t="s">
        <v>121</v>
      </c>
      <c r="BE294" s="191">
        <f>IF(N294="základní",J294,0)</f>
        <v>0</v>
      </c>
      <c r="BF294" s="191">
        <f>IF(N294="snížená",J294,0)</f>
        <v>0</v>
      </c>
      <c r="BG294" s="191">
        <f>IF(N294="zákl. přenesená",J294,0)</f>
        <v>0</v>
      </c>
      <c r="BH294" s="191">
        <f>IF(N294="sníž. přenesená",J294,0)</f>
        <v>0</v>
      </c>
      <c r="BI294" s="191">
        <f>IF(N294="nulová",J294,0)</f>
        <v>0</v>
      </c>
      <c r="BJ294" s="16" t="s">
        <v>82</v>
      </c>
      <c r="BK294" s="191">
        <f>ROUND(I294*H294,2)</f>
        <v>0</v>
      </c>
      <c r="BL294" s="16" t="s">
        <v>126</v>
      </c>
      <c r="BM294" s="190" t="s">
        <v>313</v>
      </c>
    </row>
    <row r="295" spans="1:65" s="13" customFormat="1" ht="11.25">
      <c r="B295" s="207"/>
      <c r="C295" s="208"/>
      <c r="D295" s="192" t="s">
        <v>129</v>
      </c>
      <c r="E295" s="209" t="s">
        <v>1</v>
      </c>
      <c r="F295" s="210" t="s">
        <v>306</v>
      </c>
      <c r="G295" s="208"/>
      <c r="H295" s="211">
        <v>1</v>
      </c>
      <c r="I295" s="212"/>
      <c r="J295" s="208"/>
      <c r="K295" s="208"/>
      <c r="L295" s="213"/>
      <c r="M295" s="214"/>
      <c r="N295" s="215"/>
      <c r="O295" s="215"/>
      <c r="P295" s="215"/>
      <c r="Q295" s="215"/>
      <c r="R295" s="215"/>
      <c r="S295" s="215"/>
      <c r="T295" s="216"/>
      <c r="AT295" s="217" t="s">
        <v>129</v>
      </c>
      <c r="AU295" s="217" t="s">
        <v>82</v>
      </c>
      <c r="AV295" s="13" t="s">
        <v>84</v>
      </c>
      <c r="AW295" s="13" t="s">
        <v>30</v>
      </c>
      <c r="AX295" s="13" t="s">
        <v>74</v>
      </c>
      <c r="AY295" s="217" t="s">
        <v>121</v>
      </c>
    </row>
    <row r="296" spans="1:65" s="14" customFormat="1" ht="11.25">
      <c r="B296" s="218"/>
      <c r="C296" s="219"/>
      <c r="D296" s="192" t="s">
        <v>129</v>
      </c>
      <c r="E296" s="220" t="s">
        <v>1</v>
      </c>
      <c r="F296" s="221" t="s">
        <v>133</v>
      </c>
      <c r="G296" s="219"/>
      <c r="H296" s="222">
        <v>1</v>
      </c>
      <c r="I296" s="223"/>
      <c r="J296" s="219"/>
      <c r="K296" s="219"/>
      <c r="L296" s="224"/>
      <c r="M296" s="225"/>
      <c r="N296" s="226"/>
      <c r="O296" s="226"/>
      <c r="P296" s="226"/>
      <c r="Q296" s="226"/>
      <c r="R296" s="226"/>
      <c r="S296" s="226"/>
      <c r="T296" s="227"/>
      <c r="AT296" s="228" t="s">
        <v>129</v>
      </c>
      <c r="AU296" s="228" t="s">
        <v>82</v>
      </c>
      <c r="AV296" s="14" t="s">
        <v>126</v>
      </c>
      <c r="AW296" s="14" t="s">
        <v>30</v>
      </c>
      <c r="AX296" s="14" t="s">
        <v>82</v>
      </c>
      <c r="AY296" s="228" t="s">
        <v>121</v>
      </c>
    </row>
    <row r="297" spans="1:65" s="2" customFormat="1" ht="21.75" customHeight="1">
      <c r="A297" s="33"/>
      <c r="B297" s="34"/>
      <c r="C297" s="178" t="s">
        <v>229</v>
      </c>
      <c r="D297" s="178" t="s">
        <v>122</v>
      </c>
      <c r="E297" s="179" t="s">
        <v>314</v>
      </c>
      <c r="F297" s="180" t="s">
        <v>315</v>
      </c>
      <c r="G297" s="181" t="s">
        <v>213</v>
      </c>
      <c r="H297" s="182">
        <v>2</v>
      </c>
      <c r="I297" s="183"/>
      <c r="J297" s="184">
        <f>ROUND(I297*H297,2)</f>
        <v>0</v>
      </c>
      <c r="K297" s="185"/>
      <c r="L297" s="38"/>
      <c r="M297" s="186" t="s">
        <v>1</v>
      </c>
      <c r="N297" s="187" t="s">
        <v>39</v>
      </c>
      <c r="O297" s="70"/>
      <c r="P297" s="188">
        <f>O297*H297</f>
        <v>0</v>
      </c>
      <c r="Q297" s="188">
        <v>0</v>
      </c>
      <c r="R297" s="188">
        <f>Q297*H297</f>
        <v>0</v>
      </c>
      <c r="S297" s="188">
        <v>0</v>
      </c>
      <c r="T297" s="189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190" t="s">
        <v>126</v>
      </c>
      <c r="AT297" s="190" t="s">
        <v>122</v>
      </c>
      <c r="AU297" s="190" t="s">
        <v>82</v>
      </c>
      <c r="AY297" s="16" t="s">
        <v>121</v>
      </c>
      <c r="BE297" s="191">
        <f>IF(N297="základní",J297,0)</f>
        <v>0</v>
      </c>
      <c r="BF297" s="191">
        <f>IF(N297="snížená",J297,0)</f>
        <v>0</v>
      </c>
      <c r="BG297" s="191">
        <f>IF(N297="zákl. přenesená",J297,0)</f>
        <v>0</v>
      </c>
      <c r="BH297" s="191">
        <f>IF(N297="sníž. přenesená",J297,0)</f>
        <v>0</v>
      </c>
      <c r="BI297" s="191">
        <f>IF(N297="nulová",J297,0)</f>
        <v>0</v>
      </c>
      <c r="BJ297" s="16" t="s">
        <v>82</v>
      </c>
      <c r="BK297" s="191">
        <f>ROUND(I297*H297,2)</f>
        <v>0</v>
      </c>
      <c r="BL297" s="16" t="s">
        <v>126</v>
      </c>
      <c r="BM297" s="190" t="s">
        <v>316</v>
      </c>
    </row>
    <row r="298" spans="1:65" s="13" customFormat="1" ht="11.25">
      <c r="B298" s="207"/>
      <c r="C298" s="208"/>
      <c r="D298" s="192" t="s">
        <v>129</v>
      </c>
      <c r="E298" s="209" t="s">
        <v>1</v>
      </c>
      <c r="F298" s="210" t="s">
        <v>317</v>
      </c>
      <c r="G298" s="208"/>
      <c r="H298" s="211">
        <v>2</v>
      </c>
      <c r="I298" s="212"/>
      <c r="J298" s="208"/>
      <c r="K298" s="208"/>
      <c r="L298" s="213"/>
      <c r="M298" s="214"/>
      <c r="N298" s="215"/>
      <c r="O298" s="215"/>
      <c r="P298" s="215"/>
      <c r="Q298" s="215"/>
      <c r="R298" s="215"/>
      <c r="S298" s="215"/>
      <c r="T298" s="216"/>
      <c r="AT298" s="217" t="s">
        <v>129</v>
      </c>
      <c r="AU298" s="217" t="s">
        <v>82</v>
      </c>
      <c r="AV298" s="13" t="s">
        <v>84</v>
      </c>
      <c r="AW298" s="13" t="s">
        <v>30</v>
      </c>
      <c r="AX298" s="13" t="s">
        <v>74</v>
      </c>
      <c r="AY298" s="217" t="s">
        <v>121</v>
      </c>
    </row>
    <row r="299" spans="1:65" s="14" customFormat="1" ht="11.25">
      <c r="B299" s="218"/>
      <c r="C299" s="219"/>
      <c r="D299" s="192" t="s">
        <v>129</v>
      </c>
      <c r="E299" s="220" t="s">
        <v>1</v>
      </c>
      <c r="F299" s="221" t="s">
        <v>133</v>
      </c>
      <c r="G299" s="219"/>
      <c r="H299" s="222">
        <v>2</v>
      </c>
      <c r="I299" s="223"/>
      <c r="J299" s="219"/>
      <c r="K299" s="219"/>
      <c r="L299" s="224"/>
      <c r="M299" s="225"/>
      <c r="N299" s="226"/>
      <c r="O299" s="226"/>
      <c r="P299" s="226"/>
      <c r="Q299" s="226"/>
      <c r="R299" s="226"/>
      <c r="S299" s="226"/>
      <c r="T299" s="227"/>
      <c r="AT299" s="228" t="s">
        <v>129</v>
      </c>
      <c r="AU299" s="228" t="s">
        <v>82</v>
      </c>
      <c r="AV299" s="14" t="s">
        <v>126</v>
      </c>
      <c r="AW299" s="14" t="s">
        <v>30</v>
      </c>
      <c r="AX299" s="14" t="s">
        <v>82</v>
      </c>
      <c r="AY299" s="228" t="s">
        <v>121</v>
      </c>
    </row>
    <row r="300" spans="1:65" s="2" customFormat="1" ht="21.75" customHeight="1">
      <c r="A300" s="33"/>
      <c r="B300" s="34"/>
      <c r="C300" s="178" t="s">
        <v>318</v>
      </c>
      <c r="D300" s="178" t="s">
        <v>122</v>
      </c>
      <c r="E300" s="179" t="s">
        <v>319</v>
      </c>
      <c r="F300" s="180" t="s">
        <v>320</v>
      </c>
      <c r="G300" s="181" t="s">
        <v>213</v>
      </c>
      <c r="H300" s="182">
        <v>1</v>
      </c>
      <c r="I300" s="183"/>
      <c r="J300" s="184">
        <f>ROUND(I300*H300,2)</f>
        <v>0</v>
      </c>
      <c r="K300" s="185"/>
      <c r="L300" s="38"/>
      <c r="M300" s="186" t="s">
        <v>1</v>
      </c>
      <c r="N300" s="187" t="s">
        <v>39</v>
      </c>
      <c r="O300" s="70"/>
      <c r="P300" s="188">
        <f>O300*H300</f>
        <v>0</v>
      </c>
      <c r="Q300" s="188">
        <v>0</v>
      </c>
      <c r="R300" s="188">
        <f>Q300*H300</f>
        <v>0</v>
      </c>
      <c r="S300" s="188">
        <v>0</v>
      </c>
      <c r="T300" s="189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90" t="s">
        <v>126</v>
      </c>
      <c r="AT300" s="190" t="s">
        <v>122</v>
      </c>
      <c r="AU300" s="190" t="s">
        <v>82</v>
      </c>
      <c r="AY300" s="16" t="s">
        <v>121</v>
      </c>
      <c r="BE300" s="191">
        <f>IF(N300="základní",J300,0)</f>
        <v>0</v>
      </c>
      <c r="BF300" s="191">
        <f>IF(N300="snížená",J300,0)</f>
        <v>0</v>
      </c>
      <c r="BG300" s="191">
        <f>IF(N300="zákl. přenesená",J300,0)</f>
        <v>0</v>
      </c>
      <c r="BH300" s="191">
        <f>IF(N300="sníž. přenesená",J300,0)</f>
        <v>0</v>
      </c>
      <c r="BI300" s="191">
        <f>IF(N300="nulová",J300,0)</f>
        <v>0</v>
      </c>
      <c r="BJ300" s="16" t="s">
        <v>82</v>
      </c>
      <c r="BK300" s="191">
        <f>ROUND(I300*H300,2)</f>
        <v>0</v>
      </c>
      <c r="BL300" s="16" t="s">
        <v>126</v>
      </c>
      <c r="BM300" s="190" t="s">
        <v>321</v>
      </c>
    </row>
    <row r="301" spans="1:65" s="13" customFormat="1" ht="11.25">
      <c r="B301" s="207"/>
      <c r="C301" s="208"/>
      <c r="D301" s="192" t="s">
        <v>129</v>
      </c>
      <c r="E301" s="209" t="s">
        <v>1</v>
      </c>
      <c r="F301" s="210" t="s">
        <v>306</v>
      </c>
      <c r="G301" s="208"/>
      <c r="H301" s="211">
        <v>1</v>
      </c>
      <c r="I301" s="212"/>
      <c r="J301" s="208"/>
      <c r="K301" s="208"/>
      <c r="L301" s="213"/>
      <c r="M301" s="214"/>
      <c r="N301" s="215"/>
      <c r="O301" s="215"/>
      <c r="P301" s="215"/>
      <c r="Q301" s="215"/>
      <c r="R301" s="215"/>
      <c r="S301" s="215"/>
      <c r="T301" s="216"/>
      <c r="AT301" s="217" t="s">
        <v>129</v>
      </c>
      <c r="AU301" s="217" t="s">
        <v>82</v>
      </c>
      <c r="AV301" s="13" t="s">
        <v>84</v>
      </c>
      <c r="AW301" s="13" t="s">
        <v>30</v>
      </c>
      <c r="AX301" s="13" t="s">
        <v>74</v>
      </c>
      <c r="AY301" s="217" t="s">
        <v>121</v>
      </c>
    </row>
    <row r="302" spans="1:65" s="14" customFormat="1" ht="11.25">
      <c r="B302" s="218"/>
      <c r="C302" s="219"/>
      <c r="D302" s="192" t="s">
        <v>129</v>
      </c>
      <c r="E302" s="220" t="s">
        <v>1</v>
      </c>
      <c r="F302" s="221" t="s">
        <v>133</v>
      </c>
      <c r="G302" s="219"/>
      <c r="H302" s="222">
        <v>1</v>
      </c>
      <c r="I302" s="223"/>
      <c r="J302" s="219"/>
      <c r="K302" s="219"/>
      <c r="L302" s="224"/>
      <c r="M302" s="225"/>
      <c r="N302" s="226"/>
      <c r="O302" s="226"/>
      <c r="P302" s="226"/>
      <c r="Q302" s="226"/>
      <c r="R302" s="226"/>
      <c r="S302" s="226"/>
      <c r="T302" s="227"/>
      <c r="AT302" s="228" t="s">
        <v>129</v>
      </c>
      <c r="AU302" s="228" t="s">
        <v>82</v>
      </c>
      <c r="AV302" s="14" t="s">
        <v>126</v>
      </c>
      <c r="AW302" s="14" t="s">
        <v>30</v>
      </c>
      <c r="AX302" s="14" t="s">
        <v>82</v>
      </c>
      <c r="AY302" s="228" t="s">
        <v>121</v>
      </c>
    </row>
    <row r="303" spans="1:65" s="2" customFormat="1" ht="21.75" customHeight="1">
      <c r="A303" s="33"/>
      <c r="B303" s="34"/>
      <c r="C303" s="178" t="s">
        <v>237</v>
      </c>
      <c r="D303" s="178" t="s">
        <v>122</v>
      </c>
      <c r="E303" s="179" t="s">
        <v>322</v>
      </c>
      <c r="F303" s="180" t="s">
        <v>323</v>
      </c>
      <c r="G303" s="181" t="s">
        <v>213</v>
      </c>
      <c r="H303" s="182">
        <v>1</v>
      </c>
      <c r="I303" s="183"/>
      <c r="J303" s="184">
        <f>ROUND(I303*H303,2)</f>
        <v>0</v>
      </c>
      <c r="K303" s="185"/>
      <c r="L303" s="38"/>
      <c r="M303" s="186" t="s">
        <v>1</v>
      </c>
      <c r="N303" s="187" t="s">
        <v>39</v>
      </c>
      <c r="O303" s="70"/>
      <c r="P303" s="188">
        <f>O303*H303</f>
        <v>0</v>
      </c>
      <c r="Q303" s="188">
        <v>0</v>
      </c>
      <c r="R303" s="188">
        <f>Q303*H303</f>
        <v>0</v>
      </c>
      <c r="S303" s="188">
        <v>0</v>
      </c>
      <c r="T303" s="189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0" t="s">
        <v>126</v>
      </c>
      <c r="AT303" s="190" t="s">
        <v>122</v>
      </c>
      <c r="AU303" s="190" t="s">
        <v>82</v>
      </c>
      <c r="AY303" s="16" t="s">
        <v>121</v>
      </c>
      <c r="BE303" s="191">
        <f>IF(N303="základní",J303,0)</f>
        <v>0</v>
      </c>
      <c r="BF303" s="191">
        <f>IF(N303="snížená",J303,0)</f>
        <v>0</v>
      </c>
      <c r="BG303" s="191">
        <f>IF(N303="zákl. přenesená",J303,0)</f>
        <v>0</v>
      </c>
      <c r="BH303" s="191">
        <f>IF(N303="sníž. přenesená",J303,0)</f>
        <v>0</v>
      </c>
      <c r="BI303" s="191">
        <f>IF(N303="nulová",J303,0)</f>
        <v>0</v>
      </c>
      <c r="BJ303" s="16" t="s">
        <v>82</v>
      </c>
      <c r="BK303" s="191">
        <f>ROUND(I303*H303,2)</f>
        <v>0</v>
      </c>
      <c r="BL303" s="16" t="s">
        <v>126</v>
      </c>
      <c r="BM303" s="190" t="s">
        <v>324</v>
      </c>
    </row>
    <row r="304" spans="1:65" s="13" customFormat="1" ht="11.25">
      <c r="B304" s="207"/>
      <c r="C304" s="208"/>
      <c r="D304" s="192" t="s">
        <v>129</v>
      </c>
      <c r="E304" s="209" t="s">
        <v>1</v>
      </c>
      <c r="F304" s="210" t="s">
        <v>306</v>
      </c>
      <c r="G304" s="208"/>
      <c r="H304" s="211">
        <v>1</v>
      </c>
      <c r="I304" s="212"/>
      <c r="J304" s="208"/>
      <c r="K304" s="208"/>
      <c r="L304" s="213"/>
      <c r="M304" s="214"/>
      <c r="N304" s="215"/>
      <c r="O304" s="215"/>
      <c r="P304" s="215"/>
      <c r="Q304" s="215"/>
      <c r="R304" s="215"/>
      <c r="S304" s="215"/>
      <c r="T304" s="216"/>
      <c r="AT304" s="217" t="s">
        <v>129</v>
      </c>
      <c r="AU304" s="217" t="s">
        <v>82</v>
      </c>
      <c r="AV304" s="13" t="s">
        <v>84</v>
      </c>
      <c r="AW304" s="13" t="s">
        <v>30</v>
      </c>
      <c r="AX304" s="13" t="s">
        <v>74</v>
      </c>
      <c r="AY304" s="217" t="s">
        <v>121</v>
      </c>
    </row>
    <row r="305" spans="1:65" s="14" customFormat="1" ht="11.25">
      <c r="B305" s="218"/>
      <c r="C305" s="219"/>
      <c r="D305" s="192" t="s">
        <v>129</v>
      </c>
      <c r="E305" s="220" t="s">
        <v>1</v>
      </c>
      <c r="F305" s="221" t="s">
        <v>133</v>
      </c>
      <c r="G305" s="219"/>
      <c r="H305" s="222">
        <v>1</v>
      </c>
      <c r="I305" s="223"/>
      <c r="J305" s="219"/>
      <c r="K305" s="219"/>
      <c r="L305" s="224"/>
      <c r="M305" s="225"/>
      <c r="N305" s="226"/>
      <c r="O305" s="226"/>
      <c r="P305" s="226"/>
      <c r="Q305" s="226"/>
      <c r="R305" s="226"/>
      <c r="S305" s="226"/>
      <c r="T305" s="227"/>
      <c r="AT305" s="228" t="s">
        <v>129</v>
      </c>
      <c r="AU305" s="228" t="s">
        <v>82</v>
      </c>
      <c r="AV305" s="14" t="s">
        <v>126</v>
      </c>
      <c r="AW305" s="14" t="s">
        <v>30</v>
      </c>
      <c r="AX305" s="14" t="s">
        <v>82</v>
      </c>
      <c r="AY305" s="228" t="s">
        <v>121</v>
      </c>
    </row>
    <row r="306" spans="1:65" s="11" customFormat="1" ht="25.9" customHeight="1">
      <c r="B306" s="164"/>
      <c r="C306" s="165"/>
      <c r="D306" s="166" t="s">
        <v>73</v>
      </c>
      <c r="E306" s="167" t="s">
        <v>325</v>
      </c>
      <c r="F306" s="167" t="s">
        <v>326</v>
      </c>
      <c r="G306" s="165"/>
      <c r="H306" s="165"/>
      <c r="I306" s="168"/>
      <c r="J306" s="169">
        <f>BK306</f>
        <v>0</v>
      </c>
      <c r="K306" s="165"/>
      <c r="L306" s="170"/>
      <c r="M306" s="171"/>
      <c r="N306" s="172"/>
      <c r="O306" s="172"/>
      <c r="P306" s="173">
        <f>SUM(P307:P313)</f>
        <v>0</v>
      </c>
      <c r="Q306" s="172"/>
      <c r="R306" s="173">
        <f>SUM(R307:R313)</f>
        <v>0</v>
      </c>
      <c r="S306" s="172"/>
      <c r="T306" s="174">
        <f>SUM(T307:T313)</f>
        <v>0</v>
      </c>
      <c r="AR306" s="175" t="s">
        <v>82</v>
      </c>
      <c r="AT306" s="176" t="s">
        <v>73</v>
      </c>
      <c r="AU306" s="176" t="s">
        <v>74</v>
      </c>
      <c r="AY306" s="175" t="s">
        <v>121</v>
      </c>
      <c r="BK306" s="177">
        <f>SUM(BK307:BK313)</f>
        <v>0</v>
      </c>
    </row>
    <row r="307" spans="1:65" s="2" customFormat="1" ht="16.5" customHeight="1">
      <c r="A307" s="33"/>
      <c r="B307" s="34"/>
      <c r="C307" s="178" t="s">
        <v>327</v>
      </c>
      <c r="D307" s="178" t="s">
        <v>122</v>
      </c>
      <c r="E307" s="179" t="s">
        <v>328</v>
      </c>
      <c r="F307" s="180" t="s">
        <v>329</v>
      </c>
      <c r="G307" s="181" t="s">
        <v>200</v>
      </c>
      <c r="H307" s="182">
        <v>27.071999999999999</v>
      </c>
      <c r="I307" s="183"/>
      <c r="J307" s="184">
        <f>ROUND(I307*H307,2)</f>
        <v>0</v>
      </c>
      <c r="K307" s="185"/>
      <c r="L307" s="38"/>
      <c r="M307" s="186" t="s">
        <v>1</v>
      </c>
      <c r="N307" s="187" t="s">
        <v>39</v>
      </c>
      <c r="O307" s="70"/>
      <c r="P307" s="188">
        <f>O307*H307</f>
        <v>0</v>
      </c>
      <c r="Q307" s="188">
        <v>0</v>
      </c>
      <c r="R307" s="188">
        <f>Q307*H307</f>
        <v>0</v>
      </c>
      <c r="S307" s="188">
        <v>0</v>
      </c>
      <c r="T307" s="189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90" t="s">
        <v>126</v>
      </c>
      <c r="AT307" s="190" t="s">
        <v>122</v>
      </c>
      <c r="AU307" s="190" t="s">
        <v>82</v>
      </c>
      <c r="AY307" s="16" t="s">
        <v>121</v>
      </c>
      <c r="BE307" s="191">
        <f>IF(N307="základní",J307,0)</f>
        <v>0</v>
      </c>
      <c r="BF307" s="191">
        <f>IF(N307="snížená",J307,0)</f>
        <v>0</v>
      </c>
      <c r="BG307" s="191">
        <f>IF(N307="zákl. přenesená",J307,0)</f>
        <v>0</v>
      </c>
      <c r="BH307" s="191">
        <f>IF(N307="sníž. přenesená",J307,0)</f>
        <v>0</v>
      </c>
      <c r="BI307" s="191">
        <f>IF(N307="nulová",J307,0)</f>
        <v>0</v>
      </c>
      <c r="BJ307" s="16" t="s">
        <v>82</v>
      </c>
      <c r="BK307" s="191">
        <f>ROUND(I307*H307,2)</f>
        <v>0</v>
      </c>
      <c r="BL307" s="16" t="s">
        <v>126</v>
      </c>
      <c r="BM307" s="190" t="s">
        <v>330</v>
      </c>
    </row>
    <row r="308" spans="1:65" s="2" customFormat="1" ht="48.75">
      <c r="A308" s="33"/>
      <c r="B308" s="34"/>
      <c r="C308" s="35"/>
      <c r="D308" s="192" t="s">
        <v>127</v>
      </c>
      <c r="E308" s="35"/>
      <c r="F308" s="193" t="s">
        <v>331</v>
      </c>
      <c r="G308" s="35"/>
      <c r="H308" s="35"/>
      <c r="I308" s="194"/>
      <c r="J308" s="35"/>
      <c r="K308" s="35"/>
      <c r="L308" s="38"/>
      <c r="M308" s="195"/>
      <c r="N308" s="196"/>
      <c r="O308" s="70"/>
      <c r="P308" s="70"/>
      <c r="Q308" s="70"/>
      <c r="R308" s="70"/>
      <c r="S308" s="70"/>
      <c r="T308" s="71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127</v>
      </c>
      <c r="AU308" s="16" t="s">
        <v>82</v>
      </c>
    </row>
    <row r="309" spans="1:65" s="12" customFormat="1" ht="11.25">
      <c r="B309" s="197"/>
      <c r="C309" s="198"/>
      <c r="D309" s="192" t="s">
        <v>129</v>
      </c>
      <c r="E309" s="199" t="s">
        <v>1</v>
      </c>
      <c r="F309" s="200" t="s">
        <v>130</v>
      </c>
      <c r="G309" s="198"/>
      <c r="H309" s="199" t="s">
        <v>1</v>
      </c>
      <c r="I309" s="201"/>
      <c r="J309" s="198"/>
      <c r="K309" s="198"/>
      <c r="L309" s="202"/>
      <c r="M309" s="203"/>
      <c r="N309" s="204"/>
      <c r="O309" s="204"/>
      <c r="P309" s="204"/>
      <c r="Q309" s="204"/>
      <c r="R309" s="204"/>
      <c r="S309" s="204"/>
      <c r="T309" s="205"/>
      <c r="AT309" s="206" t="s">
        <v>129</v>
      </c>
      <c r="AU309" s="206" t="s">
        <v>82</v>
      </c>
      <c r="AV309" s="12" t="s">
        <v>82</v>
      </c>
      <c r="AW309" s="12" t="s">
        <v>30</v>
      </c>
      <c r="AX309" s="12" t="s">
        <v>74</v>
      </c>
      <c r="AY309" s="206" t="s">
        <v>121</v>
      </c>
    </row>
    <row r="310" spans="1:65" s="13" customFormat="1" ht="11.25">
      <c r="B310" s="207"/>
      <c r="C310" s="208"/>
      <c r="D310" s="192" t="s">
        <v>129</v>
      </c>
      <c r="E310" s="209" t="s">
        <v>1</v>
      </c>
      <c r="F310" s="210" t="s">
        <v>332</v>
      </c>
      <c r="G310" s="208"/>
      <c r="H310" s="211">
        <v>18.285</v>
      </c>
      <c r="I310" s="212"/>
      <c r="J310" s="208"/>
      <c r="K310" s="208"/>
      <c r="L310" s="213"/>
      <c r="M310" s="214"/>
      <c r="N310" s="215"/>
      <c r="O310" s="215"/>
      <c r="P310" s="215"/>
      <c r="Q310" s="215"/>
      <c r="R310" s="215"/>
      <c r="S310" s="215"/>
      <c r="T310" s="216"/>
      <c r="AT310" s="217" t="s">
        <v>129</v>
      </c>
      <c r="AU310" s="217" t="s">
        <v>82</v>
      </c>
      <c r="AV310" s="13" t="s">
        <v>84</v>
      </c>
      <c r="AW310" s="13" t="s">
        <v>30</v>
      </c>
      <c r="AX310" s="13" t="s">
        <v>74</v>
      </c>
      <c r="AY310" s="217" t="s">
        <v>121</v>
      </c>
    </row>
    <row r="311" spans="1:65" s="13" customFormat="1" ht="11.25">
      <c r="B311" s="207"/>
      <c r="C311" s="208"/>
      <c r="D311" s="192" t="s">
        <v>129</v>
      </c>
      <c r="E311" s="209" t="s">
        <v>1</v>
      </c>
      <c r="F311" s="210" t="s">
        <v>333</v>
      </c>
      <c r="G311" s="208"/>
      <c r="H311" s="211">
        <v>4.2750000000000004</v>
      </c>
      <c r="I311" s="212"/>
      <c r="J311" s="208"/>
      <c r="K311" s="208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129</v>
      </c>
      <c r="AU311" s="217" t="s">
        <v>82</v>
      </c>
      <c r="AV311" s="13" t="s">
        <v>84</v>
      </c>
      <c r="AW311" s="13" t="s">
        <v>30</v>
      </c>
      <c r="AX311" s="13" t="s">
        <v>74</v>
      </c>
      <c r="AY311" s="217" t="s">
        <v>121</v>
      </c>
    </row>
    <row r="312" spans="1:65" s="14" customFormat="1" ht="11.25">
      <c r="B312" s="218"/>
      <c r="C312" s="219"/>
      <c r="D312" s="192" t="s">
        <v>129</v>
      </c>
      <c r="E312" s="220" t="s">
        <v>1</v>
      </c>
      <c r="F312" s="221" t="s">
        <v>133</v>
      </c>
      <c r="G312" s="219"/>
      <c r="H312" s="222">
        <v>22.560000000000002</v>
      </c>
      <c r="I312" s="223"/>
      <c r="J312" s="219"/>
      <c r="K312" s="219"/>
      <c r="L312" s="224"/>
      <c r="M312" s="225"/>
      <c r="N312" s="226"/>
      <c r="O312" s="226"/>
      <c r="P312" s="226"/>
      <c r="Q312" s="226"/>
      <c r="R312" s="226"/>
      <c r="S312" s="226"/>
      <c r="T312" s="227"/>
      <c r="AT312" s="228" t="s">
        <v>129</v>
      </c>
      <c r="AU312" s="228" t="s">
        <v>82</v>
      </c>
      <c r="AV312" s="14" t="s">
        <v>126</v>
      </c>
      <c r="AW312" s="14" t="s">
        <v>30</v>
      </c>
      <c r="AX312" s="14" t="s">
        <v>82</v>
      </c>
      <c r="AY312" s="228" t="s">
        <v>121</v>
      </c>
    </row>
    <row r="313" spans="1:65" s="13" customFormat="1" ht="11.25">
      <c r="B313" s="207"/>
      <c r="C313" s="208"/>
      <c r="D313" s="192" t="s">
        <v>129</v>
      </c>
      <c r="E313" s="208"/>
      <c r="F313" s="210" t="s">
        <v>334</v>
      </c>
      <c r="G313" s="208"/>
      <c r="H313" s="211">
        <v>27.071999999999999</v>
      </c>
      <c r="I313" s="212"/>
      <c r="J313" s="208"/>
      <c r="K313" s="208"/>
      <c r="L313" s="213"/>
      <c r="M313" s="214"/>
      <c r="N313" s="215"/>
      <c r="O313" s="215"/>
      <c r="P313" s="215"/>
      <c r="Q313" s="215"/>
      <c r="R313" s="215"/>
      <c r="S313" s="215"/>
      <c r="T313" s="216"/>
      <c r="AT313" s="217" t="s">
        <v>129</v>
      </c>
      <c r="AU313" s="217" t="s">
        <v>82</v>
      </c>
      <c r="AV313" s="13" t="s">
        <v>84</v>
      </c>
      <c r="AW313" s="13" t="s">
        <v>4</v>
      </c>
      <c r="AX313" s="13" t="s">
        <v>82</v>
      </c>
      <c r="AY313" s="217" t="s">
        <v>121</v>
      </c>
    </row>
    <row r="314" spans="1:65" s="11" customFormat="1" ht="25.9" customHeight="1">
      <c r="B314" s="164"/>
      <c r="C314" s="165"/>
      <c r="D314" s="166" t="s">
        <v>73</v>
      </c>
      <c r="E314" s="167" t="s">
        <v>335</v>
      </c>
      <c r="F314" s="167" t="s">
        <v>336</v>
      </c>
      <c r="G314" s="165"/>
      <c r="H314" s="165"/>
      <c r="I314" s="168"/>
      <c r="J314" s="169">
        <f>BK314</f>
        <v>0</v>
      </c>
      <c r="K314" s="165"/>
      <c r="L314" s="170"/>
      <c r="M314" s="171"/>
      <c r="N314" s="172"/>
      <c r="O314" s="172"/>
      <c r="P314" s="173">
        <f>P315</f>
        <v>0</v>
      </c>
      <c r="Q314" s="172"/>
      <c r="R314" s="173">
        <f>R315</f>
        <v>0</v>
      </c>
      <c r="S314" s="172"/>
      <c r="T314" s="174">
        <f>T315</f>
        <v>0</v>
      </c>
      <c r="AR314" s="175" t="s">
        <v>82</v>
      </c>
      <c r="AT314" s="176" t="s">
        <v>73</v>
      </c>
      <c r="AU314" s="176" t="s">
        <v>74</v>
      </c>
      <c r="AY314" s="175" t="s">
        <v>121</v>
      </c>
      <c r="BK314" s="177">
        <f>BK315</f>
        <v>0</v>
      </c>
    </row>
    <row r="315" spans="1:65" s="2" customFormat="1" ht="16.5" customHeight="1">
      <c r="A315" s="33"/>
      <c r="B315" s="34"/>
      <c r="C315" s="178" t="s">
        <v>246</v>
      </c>
      <c r="D315" s="178" t="s">
        <v>122</v>
      </c>
      <c r="E315" s="179" t="s">
        <v>337</v>
      </c>
      <c r="F315" s="180" t="s">
        <v>338</v>
      </c>
      <c r="G315" s="181" t="s">
        <v>186</v>
      </c>
      <c r="H315" s="182">
        <v>20.231999999999999</v>
      </c>
      <c r="I315" s="183"/>
      <c r="J315" s="184">
        <f>ROUND(I315*H315,2)</f>
        <v>0</v>
      </c>
      <c r="K315" s="185"/>
      <c r="L315" s="38"/>
      <c r="M315" s="186" t="s">
        <v>1</v>
      </c>
      <c r="N315" s="187" t="s">
        <v>39</v>
      </c>
      <c r="O315" s="70"/>
      <c r="P315" s="188">
        <f>O315*H315</f>
        <v>0</v>
      </c>
      <c r="Q315" s="188">
        <v>0</v>
      </c>
      <c r="R315" s="188">
        <f>Q315*H315</f>
        <v>0</v>
      </c>
      <c r="S315" s="188">
        <v>0</v>
      </c>
      <c r="T315" s="189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0" t="s">
        <v>126</v>
      </c>
      <c r="AT315" s="190" t="s">
        <v>122</v>
      </c>
      <c r="AU315" s="190" t="s">
        <v>82</v>
      </c>
      <c r="AY315" s="16" t="s">
        <v>121</v>
      </c>
      <c r="BE315" s="191">
        <f>IF(N315="základní",J315,0)</f>
        <v>0</v>
      </c>
      <c r="BF315" s="191">
        <f>IF(N315="snížená",J315,0)</f>
        <v>0</v>
      </c>
      <c r="BG315" s="191">
        <f>IF(N315="zákl. přenesená",J315,0)</f>
        <v>0</v>
      </c>
      <c r="BH315" s="191">
        <f>IF(N315="sníž. přenesená",J315,0)</f>
        <v>0</v>
      </c>
      <c r="BI315" s="191">
        <f>IF(N315="nulová",J315,0)</f>
        <v>0</v>
      </c>
      <c r="BJ315" s="16" t="s">
        <v>82</v>
      </c>
      <c r="BK315" s="191">
        <f>ROUND(I315*H315,2)</f>
        <v>0</v>
      </c>
      <c r="BL315" s="16" t="s">
        <v>126</v>
      </c>
      <c r="BM315" s="190" t="s">
        <v>339</v>
      </c>
    </row>
    <row r="316" spans="1:65" s="11" customFormat="1" ht="25.9" customHeight="1">
      <c r="B316" s="164"/>
      <c r="C316" s="165"/>
      <c r="D316" s="166" t="s">
        <v>73</v>
      </c>
      <c r="E316" s="167" t="s">
        <v>340</v>
      </c>
      <c r="F316" s="167" t="s">
        <v>341</v>
      </c>
      <c r="G316" s="165"/>
      <c r="H316" s="165"/>
      <c r="I316" s="168"/>
      <c r="J316" s="169">
        <f>BK316</f>
        <v>0</v>
      </c>
      <c r="K316" s="165"/>
      <c r="L316" s="170"/>
      <c r="M316" s="171"/>
      <c r="N316" s="172"/>
      <c r="O316" s="172"/>
      <c r="P316" s="173">
        <f>SUM(P317:P319)</f>
        <v>0</v>
      </c>
      <c r="Q316" s="172"/>
      <c r="R316" s="173">
        <f>SUM(R317:R319)</f>
        <v>0</v>
      </c>
      <c r="S316" s="172"/>
      <c r="T316" s="174">
        <f>SUM(T317:T319)</f>
        <v>0</v>
      </c>
      <c r="AR316" s="175" t="s">
        <v>82</v>
      </c>
      <c r="AT316" s="176" t="s">
        <v>73</v>
      </c>
      <c r="AU316" s="176" t="s">
        <v>74</v>
      </c>
      <c r="AY316" s="175" t="s">
        <v>121</v>
      </c>
      <c r="BK316" s="177">
        <f>SUM(BK317:BK319)</f>
        <v>0</v>
      </c>
    </row>
    <row r="317" spans="1:65" s="2" customFormat="1" ht="16.5" customHeight="1">
      <c r="A317" s="33"/>
      <c r="B317" s="34"/>
      <c r="C317" s="178" t="s">
        <v>342</v>
      </c>
      <c r="D317" s="178" t="s">
        <v>122</v>
      </c>
      <c r="E317" s="179" t="s">
        <v>343</v>
      </c>
      <c r="F317" s="180" t="s">
        <v>344</v>
      </c>
      <c r="G317" s="181" t="s">
        <v>298</v>
      </c>
      <c r="H317" s="182">
        <v>1</v>
      </c>
      <c r="I317" s="183"/>
      <c r="J317" s="184">
        <f>ROUND(I317*H317,2)</f>
        <v>0</v>
      </c>
      <c r="K317" s="185"/>
      <c r="L317" s="38"/>
      <c r="M317" s="186" t="s">
        <v>1</v>
      </c>
      <c r="N317" s="187" t="s">
        <v>39</v>
      </c>
      <c r="O317" s="70"/>
      <c r="P317" s="188">
        <f>O317*H317</f>
        <v>0</v>
      </c>
      <c r="Q317" s="188">
        <v>0</v>
      </c>
      <c r="R317" s="188">
        <f>Q317*H317</f>
        <v>0</v>
      </c>
      <c r="S317" s="188">
        <v>0</v>
      </c>
      <c r="T317" s="189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90" t="s">
        <v>126</v>
      </c>
      <c r="AT317" s="190" t="s">
        <v>122</v>
      </c>
      <c r="AU317" s="190" t="s">
        <v>82</v>
      </c>
      <c r="AY317" s="16" t="s">
        <v>121</v>
      </c>
      <c r="BE317" s="191">
        <f>IF(N317="základní",J317,0)</f>
        <v>0</v>
      </c>
      <c r="BF317" s="191">
        <f>IF(N317="snížená",J317,0)</f>
        <v>0</v>
      </c>
      <c r="BG317" s="191">
        <f>IF(N317="zákl. přenesená",J317,0)</f>
        <v>0</v>
      </c>
      <c r="BH317" s="191">
        <f>IF(N317="sníž. přenesená",J317,0)</f>
        <v>0</v>
      </c>
      <c r="BI317" s="191">
        <f>IF(N317="nulová",J317,0)</f>
        <v>0</v>
      </c>
      <c r="BJ317" s="16" t="s">
        <v>82</v>
      </c>
      <c r="BK317" s="191">
        <f>ROUND(I317*H317,2)</f>
        <v>0</v>
      </c>
      <c r="BL317" s="16" t="s">
        <v>126</v>
      </c>
      <c r="BM317" s="190" t="s">
        <v>345</v>
      </c>
    </row>
    <row r="318" spans="1:65" s="13" customFormat="1" ht="11.25">
      <c r="B318" s="207"/>
      <c r="C318" s="208"/>
      <c r="D318" s="192" t="s">
        <v>129</v>
      </c>
      <c r="E318" s="209" t="s">
        <v>1</v>
      </c>
      <c r="F318" s="210" t="s">
        <v>346</v>
      </c>
      <c r="G318" s="208"/>
      <c r="H318" s="211">
        <v>1</v>
      </c>
      <c r="I318" s="212"/>
      <c r="J318" s="208"/>
      <c r="K318" s="208"/>
      <c r="L318" s="213"/>
      <c r="M318" s="214"/>
      <c r="N318" s="215"/>
      <c r="O318" s="215"/>
      <c r="P318" s="215"/>
      <c r="Q318" s="215"/>
      <c r="R318" s="215"/>
      <c r="S318" s="215"/>
      <c r="T318" s="216"/>
      <c r="AT318" s="217" t="s">
        <v>129</v>
      </c>
      <c r="AU318" s="217" t="s">
        <v>82</v>
      </c>
      <c r="AV318" s="13" t="s">
        <v>84</v>
      </c>
      <c r="AW318" s="13" t="s">
        <v>30</v>
      </c>
      <c r="AX318" s="13" t="s">
        <v>74</v>
      </c>
      <c r="AY318" s="217" t="s">
        <v>121</v>
      </c>
    </row>
    <row r="319" spans="1:65" s="14" customFormat="1" ht="11.25">
      <c r="B319" s="218"/>
      <c r="C319" s="219"/>
      <c r="D319" s="192" t="s">
        <v>129</v>
      </c>
      <c r="E319" s="220" t="s">
        <v>1</v>
      </c>
      <c r="F319" s="221" t="s">
        <v>133</v>
      </c>
      <c r="G319" s="219"/>
      <c r="H319" s="222">
        <v>1</v>
      </c>
      <c r="I319" s="223"/>
      <c r="J319" s="219"/>
      <c r="K319" s="219"/>
      <c r="L319" s="224"/>
      <c r="M319" s="225"/>
      <c r="N319" s="226"/>
      <c r="O319" s="226"/>
      <c r="P319" s="226"/>
      <c r="Q319" s="226"/>
      <c r="R319" s="226"/>
      <c r="S319" s="226"/>
      <c r="T319" s="227"/>
      <c r="AT319" s="228" t="s">
        <v>129</v>
      </c>
      <c r="AU319" s="228" t="s">
        <v>82</v>
      </c>
      <c r="AV319" s="14" t="s">
        <v>126</v>
      </c>
      <c r="AW319" s="14" t="s">
        <v>30</v>
      </c>
      <c r="AX319" s="14" t="s">
        <v>82</v>
      </c>
      <c r="AY319" s="228" t="s">
        <v>121</v>
      </c>
    </row>
    <row r="320" spans="1:65" s="11" customFormat="1" ht="25.9" customHeight="1">
      <c r="B320" s="164"/>
      <c r="C320" s="165"/>
      <c r="D320" s="166" t="s">
        <v>73</v>
      </c>
      <c r="E320" s="167" t="s">
        <v>347</v>
      </c>
      <c r="F320" s="167" t="s">
        <v>348</v>
      </c>
      <c r="G320" s="165"/>
      <c r="H320" s="165"/>
      <c r="I320" s="168"/>
      <c r="J320" s="169">
        <f>BK320</f>
        <v>0</v>
      </c>
      <c r="K320" s="165"/>
      <c r="L320" s="170"/>
      <c r="M320" s="171"/>
      <c r="N320" s="172"/>
      <c r="O320" s="172"/>
      <c r="P320" s="173">
        <f>SUM(P321:P324)</f>
        <v>0</v>
      </c>
      <c r="Q320" s="172"/>
      <c r="R320" s="173">
        <f>SUM(R321:R324)</f>
        <v>0</v>
      </c>
      <c r="S320" s="172"/>
      <c r="T320" s="174">
        <f>SUM(T321:T324)</f>
        <v>0</v>
      </c>
      <c r="AR320" s="175" t="s">
        <v>82</v>
      </c>
      <c r="AT320" s="176" t="s">
        <v>73</v>
      </c>
      <c r="AU320" s="176" t="s">
        <v>74</v>
      </c>
      <c r="AY320" s="175" t="s">
        <v>121</v>
      </c>
      <c r="BK320" s="177">
        <f>SUM(BK321:BK324)</f>
        <v>0</v>
      </c>
    </row>
    <row r="321" spans="1:65" s="2" customFormat="1" ht="24.2" customHeight="1">
      <c r="A321" s="33"/>
      <c r="B321" s="34"/>
      <c r="C321" s="178" t="s">
        <v>251</v>
      </c>
      <c r="D321" s="178" t="s">
        <v>122</v>
      </c>
      <c r="E321" s="179" t="s">
        <v>349</v>
      </c>
      <c r="F321" s="180" t="s">
        <v>350</v>
      </c>
      <c r="G321" s="181" t="s">
        <v>186</v>
      </c>
      <c r="H321" s="182">
        <v>1.0049999999999999</v>
      </c>
      <c r="I321" s="183"/>
      <c r="J321" s="184">
        <f>ROUND(I321*H321,2)</f>
        <v>0</v>
      </c>
      <c r="K321" s="185"/>
      <c r="L321" s="38"/>
      <c r="M321" s="186" t="s">
        <v>1</v>
      </c>
      <c r="N321" s="187" t="s">
        <v>39</v>
      </c>
      <c r="O321" s="70"/>
      <c r="P321" s="188">
        <f>O321*H321</f>
        <v>0</v>
      </c>
      <c r="Q321" s="188">
        <v>0</v>
      </c>
      <c r="R321" s="188">
        <f>Q321*H321</f>
        <v>0</v>
      </c>
      <c r="S321" s="188">
        <v>0</v>
      </c>
      <c r="T321" s="189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90" t="s">
        <v>126</v>
      </c>
      <c r="AT321" s="190" t="s">
        <v>122</v>
      </c>
      <c r="AU321" s="190" t="s">
        <v>82</v>
      </c>
      <c r="AY321" s="16" t="s">
        <v>121</v>
      </c>
      <c r="BE321" s="191">
        <f>IF(N321="základní",J321,0)</f>
        <v>0</v>
      </c>
      <c r="BF321" s="191">
        <f>IF(N321="snížená",J321,0)</f>
        <v>0</v>
      </c>
      <c r="BG321" s="191">
        <f>IF(N321="zákl. přenesená",J321,0)</f>
        <v>0</v>
      </c>
      <c r="BH321" s="191">
        <f>IF(N321="sníž. přenesená",J321,0)</f>
        <v>0</v>
      </c>
      <c r="BI321" s="191">
        <f>IF(N321="nulová",J321,0)</f>
        <v>0</v>
      </c>
      <c r="BJ321" s="16" t="s">
        <v>82</v>
      </c>
      <c r="BK321" s="191">
        <f>ROUND(I321*H321,2)</f>
        <v>0</v>
      </c>
      <c r="BL321" s="16" t="s">
        <v>126</v>
      </c>
      <c r="BM321" s="190" t="s">
        <v>351</v>
      </c>
    </row>
    <row r="322" spans="1:65" s="2" customFormat="1" ht="29.25">
      <c r="A322" s="33"/>
      <c r="B322" s="34"/>
      <c r="C322" s="35"/>
      <c r="D322" s="192" t="s">
        <v>127</v>
      </c>
      <c r="E322" s="35"/>
      <c r="F322" s="193" t="s">
        <v>352</v>
      </c>
      <c r="G322" s="35"/>
      <c r="H322" s="35"/>
      <c r="I322" s="194"/>
      <c r="J322" s="35"/>
      <c r="K322" s="35"/>
      <c r="L322" s="38"/>
      <c r="M322" s="195"/>
      <c r="N322" s="196"/>
      <c r="O322" s="70"/>
      <c r="P322" s="70"/>
      <c r="Q322" s="70"/>
      <c r="R322" s="70"/>
      <c r="S322" s="70"/>
      <c r="T322" s="71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6" t="s">
        <v>127</v>
      </c>
      <c r="AU322" s="16" t="s">
        <v>82</v>
      </c>
    </row>
    <row r="323" spans="1:65" s="2" customFormat="1" ht="16.5" customHeight="1">
      <c r="A323" s="33"/>
      <c r="B323" s="34"/>
      <c r="C323" s="178" t="s">
        <v>353</v>
      </c>
      <c r="D323" s="178" t="s">
        <v>122</v>
      </c>
      <c r="E323" s="179" t="s">
        <v>354</v>
      </c>
      <c r="F323" s="180" t="s">
        <v>355</v>
      </c>
      <c r="G323" s="181" t="s">
        <v>186</v>
      </c>
      <c r="H323" s="182">
        <v>19.094999999999999</v>
      </c>
      <c r="I323" s="183"/>
      <c r="J323" s="184">
        <f>ROUND(I323*H323,2)</f>
        <v>0</v>
      </c>
      <c r="K323" s="185"/>
      <c r="L323" s="38"/>
      <c r="M323" s="186" t="s">
        <v>1</v>
      </c>
      <c r="N323" s="187" t="s">
        <v>39</v>
      </c>
      <c r="O323" s="70"/>
      <c r="P323" s="188">
        <f>O323*H323</f>
        <v>0</v>
      </c>
      <c r="Q323" s="188">
        <v>0</v>
      </c>
      <c r="R323" s="188">
        <f>Q323*H323</f>
        <v>0</v>
      </c>
      <c r="S323" s="188">
        <v>0</v>
      </c>
      <c r="T323" s="189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90" t="s">
        <v>126</v>
      </c>
      <c r="AT323" s="190" t="s">
        <v>122</v>
      </c>
      <c r="AU323" s="190" t="s">
        <v>82</v>
      </c>
      <c r="AY323" s="16" t="s">
        <v>121</v>
      </c>
      <c r="BE323" s="191">
        <f>IF(N323="základní",J323,0)</f>
        <v>0</v>
      </c>
      <c r="BF323" s="191">
        <f>IF(N323="snížená",J323,0)</f>
        <v>0</v>
      </c>
      <c r="BG323" s="191">
        <f>IF(N323="zákl. přenesená",J323,0)</f>
        <v>0</v>
      </c>
      <c r="BH323" s="191">
        <f>IF(N323="sníž. přenesená",J323,0)</f>
        <v>0</v>
      </c>
      <c r="BI323" s="191">
        <f>IF(N323="nulová",J323,0)</f>
        <v>0</v>
      </c>
      <c r="BJ323" s="16" t="s">
        <v>82</v>
      </c>
      <c r="BK323" s="191">
        <f>ROUND(I323*H323,2)</f>
        <v>0</v>
      </c>
      <c r="BL323" s="16" t="s">
        <v>126</v>
      </c>
      <c r="BM323" s="190" t="s">
        <v>356</v>
      </c>
    </row>
    <row r="324" spans="1:65" s="2" customFormat="1" ht="16.5" customHeight="1">
      <c r="A324" s="33"/>
      <c r="B324" s="34"/>
      <c r="C324" s="178" t="s">
        <v>254</v>
      </c>
      <c r="D324" s="178" t="s">
        <v>122</v>
      </c>
      <c r="E324" s="179" t="s">
        <v>357</v>
      </c>
      <c r="F324" s="180" t="s">
        <v>358</v>
      </c>
      <c r="G324" s="181" t="s">
        <v>186</v>
      </c>
      <c r="H324" s="182">
        <v>1.0049999999999999</v>
      </c>
      <c r="I324" s="183"/>
      <c r="J324" s="184">
        <f>ROUND(I324*H324,2)</f>
        <v>0</v>
      </c>
      <c r="K324" s="185"/>
      <c r="L324" s="38"/>
      <c r="M324" s="229" t="s">
        <v>1</v>
      </c>
      <c r="N324" s="230" t="s">
        <v>39</v>
      </c>
      <c r="O324" s="231"/>
      <c r="P324" s="232">
        <f>O324*H324</f>
        <v>0</v>
      </c>
      <c r="Q324" s="232">
        <v>0</v>
      </c>
      <c r="R324" s="232">
        <f>Q324*H324</f>
        <v>0</v>
      </c>
      <c r="S324" s="232">
        <v>0</v>
      </c>
      <c r="T324" s="233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90" t="s">
        <v>126</v>
      </c>
      <c r="AT324" s="190" t="s">
        <v>122</v>
      </c>
      <c r="AU324" s="190" t="s">
        <v>82</v>
      </c>
      <c r="AY324" s="16" t="s">
        <v>121</v>
      </c>
      <c r="BE324" s="191">
        <f>IF(N324="základní",J324,0)</f>
        <v>0</v>
      </c>
      <c r="BF324" s="191">
        <f>IF(N324="snížená",J324,0)</f>
        <v>0</v>
      </c>
      <c r="BG324" s="191">
        <f>IF(N324="zákl. přenesená",J324,0)</f>
        <v>0</v>
      </c>
      <c r="BH324" s="191">
        <f>IF(N324="sníž. přenesená",J324,0)</f>
        <v>0</v>
      </c>
      <c r="BI324" s="191">
        <f>IF(N324="nulová",J324,0)</f>
        <v>0</v>
      </c>
      <c r="BJ324" s="16" t="s">
        <v>82</v>
      </c>
      <c r="BK324" s="191">
        <f>ROUND(I324*H324,2)</f>
        <v>0</v>
      </c>
      <c r="BL324" s="16" t="s">
        <v>126</v>
      </c>
      <c r="BM324" s="190" t="s">
        <v>359</v>
      </c>
    </row>
    <row r="325" spans="1:65" s="2" customFormat="1" ht="6.95" customHeight="1">
      <c r="A325" s="33"/>
      <c r="B325" s="53"/>
      <c r="C325" s="54"/>
      <c r="D325" s="54"/>
      <c r="E325" s="54"/>
      <c r="F325" s="54"/>
      <c r="G325" s="54"/>
      <c r="H325" s="54"/>
      <c r="I325" s="54"/>
      <c r="J325" s="54"/>
      <c r="K325" s="54"/>
      <c r="L325" s="38"/>
      <c r="M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</row>
  </sheetData>
  <sheetProtection algorithmName="SHA-512" hashValue="ZkZY/PBatPwCsofqlVblKfTZ2+kRnkjdV3ox3Z3JZYc5KREd1FX2Fcx8oA9C7H45r7iFA7T3oS8SpcrNUWJOFA==" saltValue="EeYtUjaeW+zFxBMyTZ9udBGM4gSjcBYQXSbZKP1GXWE9e3CQIa4KIozvVfEVPFT+8P6e63Nk2rN72puX1EOYMQ==" spinCount="100000" sheet="1" objects="1" scenarios="1" formatColumns="0" formatRows="0" autoFilter="0"/>
  <autoFilter ref="C123:K324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87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>
      <c r="B4" s="19"/>
      <c r="D4" s="109" t="s">
        <v>91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Eon Žatec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11" t="s">
        <v>92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360</v>
      </c>
      <c r="F9" s="281"/>
      <c r="G9" s="281"/>
      <c r="H9" s="28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15.8.2022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4" t="s">
        <v>1</v>
      </c>
      <c r="F27" s="284"/>
      <c r="G27" s="284"/>
      <c r="H27" s="28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38</v>
      </c>
      <c r="E33" s="111" t="s">
        <v>39</v>
      </c>
      <c r="F33" s="122">
        <f>ROUND((SUM(BE120:BE164)),  2)</f>
        <v>0</v>
      </c>
      <c r="G33" s="33"/>
      <c r="H33" s="33"/>
      <c r="I33" s="123">
        <v>0.21</v>
      </c>
      <c r="J33" s="122">
        <f>ROUND(((SUM(BE120:BE164))*I33),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40</v>
      </c>
      <c r="F34" s="122">
        <f>ROUND((SUM(BF120:BF164)),  2)</f>
        <v>0</v>
      </c>
      <c r="G34" s="33"/>
      <c r="H34" s="33"/>
      <c r="I34" s="123">
        <v>0.15</v>
      </c>
      <c r="J34" s="122">
        <f>ROUND(((SUM(BF120:BF164))*I34),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41</v>
      </c>
      <c r="F35" s="122">
        <f>ROUND((SUM(BG120:BG164)),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42</v>
      </c>
      <c r="F36" s="122">
        <f>ROUND((SUM(BH120:BH164)),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43</v>
      </c>
      <c r="F37" s="122">
        <f>ROUND((SUM(BI120:BI164)),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5" t="str">
        <f>E7</f>
        <v>Eon Žatec</v>
      </c>
      <c r="F85" s="286"/>
      <c r="G85" s="286"/>
      <c r="H85" s="28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92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6" t="str">
        <f>E9</f>
        <v>E01 - Elektroinstalace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15.8.2022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95</v>
      </c>
      <c r="D94" s="143"/>
      <c r="E94" s="143"/>
      <c r="F94" s="143"/>
      <c r="G94" s="143"/>
      <c r="H94" s="143"/>
      <c r="I94" s="143"/>
      <c r="J94" s="144" t="s">
        <v>96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97</v>
      </c>
      <c r="D96" s="35"/>
      <c r="E96" s="35"/>
      <c r="F96" s="35"/>
      <c r="G96" s="35"/>
      <c r="H96" s="35"/>
      <c r="I96" s="35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98</v>
      </c>
    </row>
    <row r="97" spans="1:31" s="9" customFormat="1" ht="24.95" customHeight="1">
      <c r="B97" s="146"/>
      <c r="C97" s="147"/>
      <c r="D97" s="148" t="s">
        <v>99</v>
      </c>
      <c r="E97" s="149"/>
      <c r="F97" s="149"/>
      <c r="G97" s="149"/>
      <c r="H97" s="149"/>
      <c r="I97" s="149"/>
      <c r="J97" s="150">
        <f>J121</f>
        <v>0</v>
      </c>
      <c r="K97" s="147"/>
      <c r="L97" s="151"/>
    </row>
    <row r="98" spans="1:31" s="9" customFormat="1" ht="24.95" customHeight="1">
      <c r="B98" s="146"/>
      <c r="C98" s="147"/>
      <c r="D98" s="148" t="s">
        <v>104</v>
      </c>
      <c r="E98" s="149"/>
      <c r="F98" s="149"/>
      <c r="G98" s="149"/>
      <c r="H98" s="149"/>
      <c r="I98" s="149"/>
      <c r="J98" s="150">
        <f>J147</f>
        <v>0</v>
      </c>
      <c r="K98" s="147"/>
      <c r="L98" s="151"/>
    </row>
    <row r="99" spans="1:31" s="9" customFormat="1" ht="24.95" customHeight="1">
      <c r="B99" s="146"/>
      <c r="C99" s="147"/>
      <c r="D99" s="148" t="s">
        <v>361</v>
      </c>
      <c r="E99" s="149"/>
      <c r="F99" s="149"/>
      <c r="G99" s="149"/>
      <c r="H99" s="149"/>
      <c r="I99" s="149"/>
      <c r="J99" s="150">
        <f>J149</f>
        <v>0</v>
      </c>
      <c r="K99" s="147"/>
      <c r="L99" s="151"/>
    </row>
    <row r="100" spans="1:31" s="9" customFormat="1" ht="24.95" customHeight="1">
      <c r="B100" s="146"/>
      <c r="C100" s="147"/>
      <c r="D100" s="148" t="s">
        <v>362</v>
      </c>
      <c r="E100" s="149"/>
      <c r="F100" s="149"/>
      <c r="G100" s="149"/>
      <c r="H100" s="149"/>
      <c r="I100" s="149"/>
      <c r="J100" s="150">
        <f>J163</f>
        <v>0</v>
      </c>
      <c r="K100" s="147"/>
      <c r="L100" s="151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107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85" t="str">
        <f>E7</f>
        <v>Eon Žatec</v>
      </c>
      <c r="F110" s="286"/>
      <c r="G110" s="286"/>
      <c r="H110" s="286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92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56" t="str">
        <f>E9</f>
        <v>E01 - Elektroinstalace</v>
      </c>
      <c r="F112" s="287"/>
      <c r="G112" s="287"/>
      <c r="H112" s="287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20</v>
      </c>
      <c r="D114" s="35"/>
      <c r="E114" s="35"/>
      <c r="F114" s="26" t="str">
        <f>F12</f>
        <v xml:space="preserve"> </v>
      </c>
      <c r="G114" s="35"/>
      <c r="H114" s="35"/>
      <c r="I114" s="28" t="s">
        <v>22</v>
      </c>
      <c r="J114" s="65" t="str">
        <f>IF(J12="","",J12)</f>
        <v>15.8.2022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24</v>
      </c>
      <c r="D116" s="35"/>
      <c r="E116" s="35"/>
      <c r="F116" s="26" t="str">
        <f>E15</f>
        <v xml:space="preserve"> </v>
      </c>
      <c r="G116" s="35"/>
      <c r="H116" s="35"/>
      <c r="I116" s="28" t="s">
        <v>29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27</v>
      </c>
      <c r="D117" s="35"/>
      <c r="E117" s="35"/>
      <c r="F117" s="26" t="str">
        <f>IF(E18="","",E18)</f>
        <v>Vyplň údaj</v>
      </c>
      <c r="G117" s="35"/>
      <c r="H117" s="35"/>
      <c r="I117" s="28" t="s">
        <v>31</v>
      </c>
      <c r="J117" s="31" t="str">
        <f>E24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0" customFormat="1" ht="29.25" customHeight="1">
      <c r="A119" s="152"/>
      <c r="B119" s="153"/>
      <c r="C119" s="154" t="s">
        <v>108</v>
      </c>
      <c r="D119" s="155" t="s">
        <v>59</v>
      </c>
      <c r="E119" s="155" t="s">
        <v>55</v>
      </c>
      <c r="F119" s="155" t="s">
        <v>56</v>
      </c>
      <c r="G119" s="155" t="s">
        <v>109</v>
      </c>
      <c r="H119" s="155" t="s">
        <v>110</v>
      </c>
      <c r="I119" s="155" t="s">
        <v>111</v>
      </c>
      <c r="J119" s="156" t="s">
        <v>96</v>
      </c>
      <c r="K119" s="157" t="s">
        <v>112</v>
      </c>
      <c r="L119" s="158"/>
      <c r="M119" s="74" t="s">
        <v>1</v>
      </c>
      <c r="N119" s="75" t="s">
        <v>38</v>
      </c>
      <c r="O119" s="75" t="s">
        <v>113</v>
      </c>
      <c r="P119" s="75" t="s">
        <v>114</v>
      </c>
      <c r="Q119" s="75" t="s">
        <v>115</v>
      </c>
      <c r="R119" s="75" t="s">
        <v>116</v>
      </c>
      <c r="S119" s="75" t="s">
        <v>117</v>
      </c>
      <c r="T119" s="76" t="s">
        <v>118</v>
      </c>
      <c r="U119" s="152"/>
      <c r="V119" s="152"/>
      <c r="W119" s="152"/>
      <c r="X119" s="152"/>
      <c r="Y119" s="152"/>
      <c r="Z119" s="152"/>
      <c r="AA119" s="152"/>
      <c r="AB119" s="152"/>
      <c r="AC119" s="152"/>
      <c r="AD119" s="152"/>
      <c r="AE119" s="152"/>
    </row>
    <row r="120" spans="1:65" s="2" customFormat="1" ht="22.9" customHeight="1">
      <c r="A120" s="33"/>
      <c r="B120" s="34"/>
      <c r="C120" s="81" t="s">
        <v>119</v>
      </c>
      <c r="D120" s="35"/>
      <c r="E120" s="35"/>
      <c r="F120" s="35"/>
      <c r="G120" s="35"/>
      <c r="H120" s="35"/>
      <c r="I120" s="35"/>
      <c r="J120" s="159">
        <f>BK120</f>
        <v>0</v>
      </c>
      <c r="K120" s="35"/>
      <c r="L120" s="38"/>
      <c r="M120" s="77"/>
      <c r="N120" s="160"/>
      <c r="O120" s="78"/>
      <c r="P120" s="161">
        <f>P121+P147+P149+P163</f>
        <v>0</v>
      </c>
      <c r="Q120" s="78"/>
      <c r="R120" s="161">
        <f>R121+R147+R149+R163</f>
        <v>0</v>
      </c>
      <c r="S120" s="78"/>
      <c r="T120" s="162">
        <f>T121+T147+T149+T163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73</v>
      </c>
      <c r="AU120" s="16" t="s">
        <v>98</v>
      </c>
      <c r="BK120" s="163">
        <f>BK121+BK147+BK149+BK163</f>
        <v>0</v>
      </c>
    </row>
    <row r="121" spans="1:65" s="11" customFormat="1" ht="25.9" customHeight="1">
      <c r="B121" s="164"/>
      <c r="C121" s="165"/>
      <c r="D121" s="166" t="s">
        <v>73</v>
      </c>
      <c r="E121" s="167" t="s">
        <v>82</v>
      </c>
      <c r="F121" s="167" t="s">
        <v>120</v>
      </c>
      <c r="G121" s="165"/>
      <c r="H121" s="165"/>
      <c r="I121" s="168"/>
      <c r="J121" s="169">
        <f>BK121</f>
        <v>0</v>
      </c>
      <c r="K121" s="165"/>
      <c r="L121" s="170"/>
      <c r="M121" s="171"/>
      <c r="N121" s="172"/>
      <c r="O121" s="172"/>
      <c r="P121" s="173">
        <f>SUM(P122:P146)</f>
        <v>0</v>
      </c>
      <c r="Q121" s="172"/>
      <c r="R121" s="173">
        <f>SUM(R122:R146)</f>
        <v>0</v>
      </c>
      <c r="S121" s="172"/>
      <c r="T121" s="174">
        <f>SUM(T122:T146)</f>
        <v>0</v>
      </c>
      <c r="AR121" s="175" t="s">
        <v>82</v>
      </c>
      <c r="AT121" s="176" t="s">
        <v>73</v>
      </c>
      <c r="AU121" s="176" t="s">
        <v>74</v>
      </c>
      <c r="AY121" s="175" t="s">
        <v>121</v>
      </c>
      <c r="BK121" s="177">
        <f>SUM(BK122:BK146)</f>
        <v>0</v>
      </c>
    </row>
    <row r="122" spans="1:65" s="2" customFormat="1" ht="16.5" customHeight="1">
      <c r="A122" s="33"/>
      <c r="B122" s="34"/>
      <c r="C122" s="178" t="s">
        <v>82</v>
      </c>
      <c r="D122" s="178" t="s">
        <v>122</v>
      </c>
      <c r="E122" s="179" t="s">
        <v>135</v>
      </c>
      <c r="F122" s="180" t="s">
        <v>136</v>
      </c>
      <c r="G122" s="181" t="s">
        <v>125</v>
      </c>
      <c r="H122" s="182">
        <v>1.2250000000000001</v>
      </c>
      <c r="I122" s="183"/>
      <c r="J122" s="184">
        <f>ROUND(I122*H122,2)</f>
        <v>0</v>
      </c>
      <c r="K122" s="185"/>
      <c r="L122" s="38"/>
      <c r="M122" s="186" t="s">
        <v>1</v>
      </c>
      <c r="N122" s="187" t="s">
        <v>39</v>
      </c>
      <c r="O122" s="70"/>
      <c r="P122" s="188">
        <f>O122*H122</f>
        <v>0</v>
      </c>
      <c r="Q122" s="188">
        <v>0</v>
      </c>
      <c r="R122" s="188">
        <f>Q122*H122</f>
        <v>0</v>
      </c>
      <c r="S122" s="188">
        <v>0</v>
      </c>
      <c r="T122" s="189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0" t="s">
        <v>126</v>
      </c>
      <c r="AT122" s="190" t="s">
        <v>122</v>
      </c>
      <c r="AU122" s="190" t="s">
        <v>82</v>
      </c>
      <c r="AY122" s="16" t="s">
        <v>121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6" t="s">
        <v>82</v>
      </c>
      <c r="BK122" s="191">
        <f>ROUND(I122*H122,2)</f>
        <v>0</v>
      </c>
      <c r="BL122" s="16" t="s">
        <v>126</v>
      </c>
      <c r="BM122" s="190" t="s">
        <v>84</v>
      </c>
    </row>
    <row r="123" spans="1:65" s="12" customFormat="1" ht="11.25">
      <c r="B123" s="197"/>
      <c r="C123" s="198"/>
      <c r="D123" s="192" t="s">
        <v>129</v>
      </c>
      <c r="E123" s="199" t="s">
        <v>1</v>
      </c>
      <c r="F123" s="200" t="s">
        <v>363</v>
      </c>
      <c r="G123" s="198"/>
      <c r="H123" s="199" t="s">
        <v>1</v>
      </c>
      <c r="I123" s="201"/>
      <c r="J123" s="198"/>
      <c r="K123" s="198"/>
      <c r="L123" s="202"/>
      <c r="M123" s="203"/>
      <c r="N123" s="204"/>
      <c r="O123" s="204"/>
      <c r="P123" s="204"/>
      <c r="Q123" s="204"/>
      <c r="R123" s="204"/>
      <c r="S123" s="204"/>
      <c r="T123" s="205"/>
      <c r="AT123" s="206" t="s">
        <v>129</v>
      </c>
      <c r="AU123" s="206" t="s">
        <v>82</v>
      </c>
      <c r="AV123" s="12" t="s">
        <v>82</v>
      </c>
      <c r="AW123" s="12" t="s">
        <v>30</v>
      </c>
      <c r="AX123" s="12" t="s">
        <v>74</v>
      </c>
      <c r="AY123" s="206" t="s">
        <v>121</v>
      </c>
    </row>
    <row r="124" spans="1:65" s="12" customFormat="1" ht="11.25">
      <c r="B124" s="197"/>
      <c r="C124" s="198"/>
      <c r="D124" s="192" t="s">
        <v>129</v>
      </c>
      <c r="E124" s="199" t="s">
        <v>1</v>
      </c>
      <c r="F124" s="200" t="s">
        <v>364</v>
      </c>
      <c r="G124" s="198"/>
      <c r="H124" s="199" t="s">
        <v>1</v>
      </c>
      <c r="I124" s="201"/>
      <c r="J124" s="198"/>
      <c r="K124" s="198"/>
      <c r="L124" s="202"/>
      <c r="M124" s="203"/>
      <c r="N124" s="204"/>
      <c r="O124" s="204"/>
      <c r="P124" s="204"/>
      <c r="Q124" s="204"/>
      <c r="R124" s="204"/>
      <c r="S124" s="204"/>
      <c r="T124" s="205"/>
      <c r="AT124" s="206" t="s">
        <v>129</v>
      </c>
      <c r="AU124" s="206" t="s">
        <v>82</v>
      </c>
      <c r="AV124" s="12" t="s">
        <v>82</v>
      </c>
      <c r="AW124" s="12" t="s">
        <v>30</v>
      </c>
      <c r="AX124" s="12" t="s">
        <v>74</v>
      </c>
      <c r="AY124" s="206" t="s">
        <v>121</v>
      </c>
    </row>
    <row r="125" spans="1:65" s="13" customFormat="1" ht="11.25">
      <c r="B125" s="207"/>
      <c r="C125" s="208"/>
      <c r="D125" s="192" t="s">
        <v>129</v>
      </c>
      <c r="E125" s="209" t="s">
        <v>1</v>
      </c>
      <c r="F125" s="210" t="s">
        <v>365</v>
      </c>
      <c r="G125" s="208"/>
      <c r="H125" s="211">
        <v>1.2250000000000001</v>
      </c>
      <c r="I125" s="212"/>
      <c r="J125" s="208"/>
      <c r="K125" s="208"/>
      <c r="L125" s="213"/>
      <c r="M125" s="214"/>
      <c r="N125" s="215"/>
      <c r="O125" s="215"/>
      <c r="P125" s="215"/>
      <c r="Q125" s="215"/>
      <c r="R125" s="215"/>
      <c r="S125" s="215"/>
      <c r="T125" s="216"/>
      <c r="AT125" s="217" t="s">
        <v>129</v>
      </c>
      <c r="AU125" s="217" t="s">
        <v>82</v>
      </c>
      <c r="AV125" s="13" t="s">
        <v>84</v>
      </c>
      <c r="AW125" s="13" t="s">
        <v>30</v>
      </c>
      <c r="AX125" s="13" t="s">
        <v>74</v>
      </c>
      <c r="AY125" s="217" t="s">
        <v>121</v>
      </c>
    </row>
    <row r="126" spans="1:65" s="14" customFormat="1" ht="11.25">
      <c r="B126" s="218"/>
      <c r="C126" s="219"/>
      <c r="D126" s="192" t="s">
        <v>129</v>
      </c>
      <c r="E126" s="220" t="s">
        <v>1</v>
      </c>
      <c r="F126" s="221" t="s">
        <v>133</v>
      </c>
      <c r="G126" s="219"/>
      <c r="H126" s="222">
        <v>1.2250000000000001</v>
      </c>
      <c r="I126" s="223"/>
      <c r="J126" s="219"/>
      <c r="K126" s="219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129</v>
      </c>
      <c r="AU126" s="228" t="s">
        <v>82</v>
      </c>
      <c r="AV126" s="14" t="s">
        <v>126</v>
      </c>
      <c r="AW126" s="14" t="s">
        <v>30</v>
      </c>
      <c r="AX126" s="14" t="s">
        <v>82</v>
      </c>
      <c r="AY126" s="228" t="s">
        <v>121</v>
      </c>
    </row>
    <row r="127" spans="1:65" s="2" customFormat="1" ht="21.75" customHeight="1">
      <c r="A127" s="33"/>
      <c r="B127" s="34"/>
      <c r="C127" s="178" t="s">
        <v>84</v>
      </c>
      <c r="D127" s="178" t="s">
        <v>122</v>
      </c>
      <c r="E127" s="179" t="s">
        <v>145</v>
      </c>
      <c r="F127" s="180" t="s">
        <v>146</v>
      </c>
      <c r="G127" s="181" t="s">
        <v>125</v>
      </c>
      <c r="H127" s="182">
        <v>2.0129999999999999</v>
      </c>
      <c r="I127" s="183"/>
      <c r="J127" s="184">
        <f>ROUND(I127*H127,2)</f>
        <v>0</v>
      </c>
      <c r="K127" s="185"/>
      <c r="L127" s="38"/>
      <c r="M127" s="186" t="s">
        <v>1</v>
      </c>
      <c r="N127" s="187" t="s">
        <v>39</v>
      </c>
      <c r="O127" s="70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0" t="s">
        <v>126</v>
      </c>
      <c r="AT127" s="190" t="s">
        <v>122</v>
      </c>
      <c r="AU127" s="190" t="s">
        <v>82</v>
      </c>
      <c r="AY127" s="16" t="s">
        <v>121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6" t="s">
        <v>82</v>
      </c>
      <c r="BK127" s="191">
        <f>ROUND(I127*H127,2)</f>
        <v>0</v>
      </c>
      <c r="BL127" s="16" t="s">
        <v>126</v>
      </c>
      <c r="BM127" s="190" t="s">
        <v>126</v>
      </c>
    </row>
    <row r="128" spans="1:65" s="2" customFormat="1" ht="21.75" customHeight="1">
      <c r="A128" s="33"/>
      <c r="B128" s="34"/>
      <c r="C128" s="178" t="s">
        <v>144</v>
      </c>
      <c r="D128" s="178" t="s">
        <v>122</v>
      </c>
      <c r="E128" s="179" t="s">
        <v>153</v>
      </c>
      <c r="F128" s="180" t="s">
        <v>154</v>
      </c>
      <c r="G128" s="181" t="s">
        <v>125</v>
      </c>
      <c r="H128" s="182">
        <v>1.2250000000000001</v>
      </c>
      <c r="I128" s="183"/>
      <c r="J128" s="184">
        <f>ROUND(I128*H128,2)</f>
        <v>0</v>
      </c>
      <c r="K128" s="185"/>
      <c r="L128" s="38"/>
      <c r="M128" s="186" t="s">
        <v>1</v>
      </c>
      <c r="N128" s="187" t="s">
        <v>39</v>
      </c>
      <c r="O128" s="70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90" t="s">
        <v>126</v>
      </c>
      <c r="AT128" s="190" t="s">
        <v>122</v>
      </c>
      <c r="AU128" s="190" t="s">
        <v>82</v>
      </c>
      <c r="AY128" s="16" t="s">
        <v>121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6" t="s">
        <v>82</v>
      </c>
      <c r="BK128" s="191">
        <f>ROUND(I128*H128,2)</f>
        <v>0</v>
      </c>
      <c r="BL128" s="16" t="s">
        <v>126</v>
      </c>
      <c r="BM128" s="190" t="s">
        <v>147</v>
      </c>
    </row>
    <row r="129" spans="1:65" s="2" customFormat="1" ht="21.75" customHeight="1">
      <c r="A129" s="33"/>
      <c r="B129" s="34"/>
      <c r="C129" s="178" t="s">
        <v>126</v>
      </c>
      <c r="D129" s="178" t="s">
        <v>122</v>
      </c>
      <c r="E129" s="179" t="s">
        <v>123</v>
      </c>
      <c r="F129" s="180" t="s">
        <v>124</v>
      </c>
      <c r="G129" s="181" t="s">
        <v>125</v>
      </c>
      <c r="H129" s="182">
        <v>0.17499999999999999</v>
      </c>
      <c r="I129" s="183"/>
      <c r="J129" s="184">
        <f>ROUND(I129*H129,2)</f>
        <v>0</v>
      </c>
      <c r="K129" s="185"/>
      <c r="L129" s="38"/>
      <c r="M129" s="186" t="s">
        <v>1</v>
      </c>
      <c r="N129" s="187" t="s">
        <v>39</v>
      </c>
      <c r="O129" s="70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0" t="s">
        <v>126</v>
      </c>
      <c r="AT129" s="190" t="s">
        <v>122</v>
      </c>
      <c r="AU129" s="190" t="s">
        <v>82</v>
      </c>
      <c r="AY129" s="16" t="s">
        <v>121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6" t="s">
        <v>82</v>
      </c>
      <c r="BK129" s="191">
        <f>ROUND(I129*H129,2)</f>
        <v>0</v>
      </c>
      <c r="BL129" s="16" t="s">
        <v>126</v>
      </c>
      <c r="BM129" s="190" t="s">
        <v>155</v>
      </c>
    </row>
    <row r="130" spans="1:65" s="12" customFormat="1" ht="11.25">
      <c r="B130" s="197"/>
      <c r="C130" s="198"/>
      <c r="D130" s="192" t="s">
        <v>129</v>
      </c>
      <c r="E130" s="199" t="s">
        <v>1</v>
      </c>
      <c r="F130" s="200" t="s">
        <v>366</v>
      </c>
      <c r="G130" s="198"/>
      <c r="H130" s="199" t="s">
        <v>1</v>
      </c>
      <c r="I130" s="201"/>
      <c r="J130" s="198"/>
      <c r="K130" s="198"/>
      <c r="L130" s="202"/>
      <c r="M130" s="203"/>
      <c r="N130" s="204"/>
      <c r="O130" s="204"/>
      <c r="P130" s="204"/>
      <c r="Q130" s="204"/>
      <c r="R130" s="204"/>
      <c r="S130" s="204"/>
      <c r="T130" s="205"/>
      <c r="AT130" s="206" t="s">
        <v>129</v>
      </c>
      <c r="AU130" s="206" t="s">
        <v>82</v>
      </c>
      <c r="AV130" s="12" t="s">
        <v>82</v>
      </c>
      <c r="AW130" s="12" t="s">
        <v>30</v>
      </c>
      <c r="AX130" s="12" t="s">
        <v>74</v>
      </c>
      <c r="AY130" s="206" t="s">
        <v>121</v>
      </c>
    </row>
    <row r="131" spans="1:65" s="12" customFormat="1" ht="11.25">
      <c r="B131" s="197"/>
      <c r="C131" s="198"/>
      <c r="D131" s="192" t="s">
        <v>129</v>
      </c>
      <c r="E131" s="199" t="s">
        <v>1</v>
      </c>
      <c r="F131" s="200" t="s">
        <v>364</v>
      </c>
      <c r="G131" s="198"/>
      <c r="H131" s="199" t="s">
        <v>1</v>
      </c>
      <c r="I131" s="201"/>
      <c r="J131" s="198"/>
      <c r="K131" s="198"/>
      <c r="L131" s="202"/>
      <c r="M131" s="203"/>
      <c r="N131" s="204"/>
      <c r="O131" s="204"/>
      <c r="P131" s="204"/>
      <c r="Q131" s="204"/>
      <c r="R131" s="204"/>
      <c r="S131" s="204"/>
      <c r="T131" s="205"/>
      <c r="AT131" s="206" t="s">
        <v>129</v>
      </c>
      <c r="AU131" s="206" t="s">
        <v>82</v>
      </c>
      <c r="AV131" s="12" t="s">
        <v>82</v>
      </c>
      <c r="AW131" s="12" t="s">
        <v>30</v>
      </c>
      <c r="AX131" s="12" t="s">
        <v>74</v>
      </c>
      <c r="AY131" s="206" t="s">
        <v>121</v>
      </c>
    </row>
    <row r="132" spans="1:65" s="13" customFormat="1" ht="11.25">
      <c r="B132" s="207"/>
      <c r="C132" s="208"/>
      <c r="D132" s="192" t="s">
        <v>129</v>
      </c>
      <c r="E132" s="209" t="s">
        <v>1</v>
      </c>
      <c r="F132" s="210" t="s">
        <v>367</v>
      </c>
      <c r="G132" s="208"/>
      <c r="H132" s="211">
        <v>0.17499999999999999</v>
      </c>
      <c r="I132" s="212"/>
      <c r="J132" s="208"/>
      <c r="K132" s="208"/>
      <c r="L132" s="213"/>
      <c r="M132" s="214"/>
      <c r="N132" s="215"/>
      <c r="O132" s="215"/>
      <c r="P132" s="215"/>
      <c r="Q132" s="215"/>
      <c r="R132" s="215"/>
      <c r="S132" s="215"/>
      <c r="T132" s="216"/>
      <c r="AT132" s="217" t="s">
        <v>129</v>
      </c>
      <c r="AU132" s="217" t="s">
        <v>82</v>
      </c>
      <c r="AV132" s="13" t="s">
        <v>84</v>
      </c>
      <c r="AW132" s="13" t="s">
        <v>30</v>
      </c>
      <c r="AX132" s="13" t="s">
        <v>74</v>
      </c>
      <c r="AY132" s="217" t="s">
        <v>121</v>
      </c>
    </row>
    <row r="133" spans="1:65" s="14" customFormat="1" ht="11.25">
      <c r="B133" s="218"/>
      <c r="C133" s="219"/>
      <c r="D133" s="192" t="s">
        <v>129</v>
      </c>
      <c r="E133" s="220" t="s">
        <v>1</v>
      </c>
      <c r="F133" s="221" t="s">
        <v>133</v>
      </c>
      <c r="G133" s="219"/>
      <c r="H133" s="222">
        <v>0.17499999999999999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129</v>
      </c>
      <c r="AU133" s="228" t="s">
        <v>82</v>
      </c>
      <c r="AV133" s="14" t="s">
        <v>126</v>
      </c>
      <c r="AW133" s="14" t="s">
        <v>30</v>
      </c>
      <c r="AX133" s="14" t="s">
        <v>82</v>
      </c>
      <c r="AY133" s="228" t="s">
        <v>121</v>
      </c>
    </row>
    <row r="134" spans="1:65" s="2" customFormat="1" ht="16.5" customHeight="1">
      <c r="A134" s="33"/>
      <c r="B134" s="34"/>
      <c r="C134" s="178" t="s">
        <v>157</v>
      </c>
      <c r="D134" s="178" t="s">
        <v>122</v>
      </c>
      <c r="E134" s="179" t="s">
        <v>158</v>
      </c>
      <c r="F134" s="180" t="s">
        <v>159</v>
      </c>
      <c r="G134" s="181" t="s">
        <v>125</v>
      </c>
      <c r="H134" s="182">
        <v>1.2250000000000001</v>
      </c>
      <c r="I134" s="183"/>
      <c r="J134" s="184">
        <f>ROUND(I134*H134,2)</f>
        <v>0</v>
      </c>
      <c r="K134" s="185"/>
      <c r="L134" s="38"/>
      <c r="M134" s="186" t="s">
        <v>1</v>
      </c>
      <c r="N134" s="187" t="s">
        <v>39</v>
      </c>
      <c r="O134" s="70"/>
      <c r="P134" s="188">
        <f>O134*H134</f>
        <v>0</v>
      </c>
      <c r="Q134" s="188">
        <v>0</v>
      </c>
      <c r="R134" s="188">
        <f>Q134*H134</f>
        <v>0</v>
      </c>
      <c r="S134" s="188">
        <v>0</v>
      </c>
      <c r="T134" s="189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90" t="s">
        <v>126</v>
      </c>
      <c r="AT134" s="190" t="s">
        <v>122</v>
      </c>
      <c r="AU134" s="190" t="s">
        <v>82</v>
      </c>
      <c r="AY134" s="16" t="s">
        <v>121</v>
      </c>
      <c r="BE134" s="191">
        <f>IF(N134="základní",J134,0)</f>
        <v>0</v>
      </c>
      <c r="BF134" s="191">
        <f>IF(N134="snížená",J134,0)</f>
        <v>0</v>
      </c>
      <c r="BG134" s="191">
        <f>IF(N134="zákl. přenesená",J134,0)</f>
        <v>0</v>
      </c>
      <c r="BH134" s="191">
        <f>IF(N134="sníž. přenesená",J134,0)</f>
        <v>0</v>
      </c>
      <c r="BI134" s="191">
        <f>IF(N134="nulová",J134,0)</f>
        <v>0</v>
      </c>
      <c r="BJ134" s="16" t="s">
        <v>82</v>
      </c>
      <c r="BK134" s="191">
        <f>ROUND(I134*H134,2)</f>
        <v>0</v>
      </c>
      <c r="BL134" s="16" t="s">
        <v>126</v>
      </c>
      <c r="BM134" s="190" t="s">
        <v>160</v>
      </c>
    </row>
    <row r="135" spans="1:65" s="2" customFormat="1" ht="29.25">
      <c r="A135" s="33"/>
      <c r="B135" s="34"/>
      <c r="C135" s="35"/>
      <c r="D135" s="192" t="s">
        <v>127</v>
      </c>
      <c r="E135" s="35"/>
      <c r="F135" s="193" t="s">
        <v>161</v>
      </c>
      <c r="G135" s="35"/>
      <c r="H135" s="35"/>
      <c r="I135" s="194"/>
      <c r="J135" s="35"/>
      <c r="K135" s="35"/>
      <c r="L135" s="38"/>
      <c r="M135" s="195"/>
      <c r="N135" s="196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127</v>
      </c>
      <c r="AU135" s="16" t="s">
        <v>82</v>
      </c>
    </row>
    <row r="136" spans="1:65" s="2" customFormat="1" ht="21.75" customHeight="1">
      <c r="A136" s="33"/>
      <c r="B136" s="34"/>
      <c r="C136" s="178" t="s">
        <v>147</v>
      </c>
      <c r="D136" s="178" t="s">
        <v>122</v>
      </c>
      <c r="E136" s="179" t="s">
        <v>165</v>
      </c>
      <c r="F136" s="180" t="s">
        <v>166</v>
      </c>
      <c r="G136" s="181" t="s">
        <v>125</v>
      </c>
      <c r="H136" s="182">
        <v>0.438</v>
      </c>
      <c r="I136" s="183"/>
      <c r="J136" s="184">
        <f>ROUND(I136*H136,2)</f>
        <v>0</v>
      </c>
      <c r="K136" s="185"/>
      <c r="L136" s="38"/>
      <c r="M136" s="186" t="s">
        <v>1</v>
      </c>
      <c r="N136" s="187" t="s">
        <v>39</v>
      </c>
      <c r="O136" s="70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0" t="s">
        <v>126</v>
      </c>
      <c r="AT136" s="190" t="s">
        <v>122</v>
      </c>
      <c r="AU136" s="190" t="s">
        <v>82</v>
      </c>
      <c r="AY136" s="16" t="s">
        <v>121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6" t="s">
        <v>82</v>
      </c>
      <c r="BK136" s="191">
        <f>ROUND(I136*H136,2)</f>
        <v>0</v>
      </c>
      <c r="BL136" s="16" t="s">
        <v>126</v>
      </c>
      <c r="BM136" s="190" t="s">
        <v>167</v>
      </c>
    </row>
    <row r="137" spans="1:65" s="12" customFormat="1" ht="11.25">
      <c r="B137" s="197"/>
      <c r="C137" s="198"/>
      <c r="D137" s="192" t="s">
        <v>129</v>
      </c>
      <c r="E137" s="199" t="s">
        <v>1</v>
      </c>
      <c r="F137" s="200" t="s">
        <v>368</v>
      </c>
      <c r="G137" s="198"/>
      <c r="H137" s="199" t="s">
        <v>1</v>
      </c>
      <c r="I137" s="201"/>
      <c r="J137" s="198"/>
      <c r="K137" s="198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129</v>
      </c>
      <c r="AU137" s="206" t="s">
        <v>82</v>
      </c>
      <c r="AV137" s="12" t="s">
        <v>82</v>
      </c>
      <c r="AW137" s="12" t="s">
        <v>30</v>
      </c>
      <c r="AX137" s="12" t="s">
        <v>74</v>
      </c>
      <c r="AY137" s="206" t="s">
        <v>121</v>
      </c>
    </row>
    <row r="138" spans="1:65" s="12" customFormat="1" ht="11.25">
      <c r="B138" s="197"/>
      <c r="C138" s="198"/>
      <c r="D138" s="192" t="s">
        <v>129</v>
      </c>
      <c r="E138" s="199" t="s">
        <v>1</v>
      </c>
      <c r="F138" s="200" t="s">
        <v>369</v>
      </c>
      <c r="G138" s="198"/>
      <c r="H138" s="199" t="s">
        <v>1</v>
      </c>
      <c r="I138" s="201"/>
      <c r="J138" s="198"/>
      <c r="K138" s="198"/>
      <c r="L138" s="202"/>
      <c r="M138" s="203"/>
      <c r="N138" s="204"/>
      <c r="O138" s="204"/>
      <c r="P138" s="204"/>
      <c r="Q138" s="204"/>
      <c r="R138" s="204"/>
      <c r="S138" s="204"/>
      <c r="T138" s="205"/>
      <c r="AT138" s="206" t="s">
        <v>129</v>
      </c>
      <c r="AU138" s="206" t="s">
        <v>82</v>
      </c>
      <c r="AV138" s="12" t="s">
        <v>82</v>
      </c>
      <c r="AW138" s="12" t="s">
        <v>30</v>
      </c>
      <c r="AX138" s="12" t="s">
        <v>74</v>
      </c>
      <c r="AY138" s="206" t="s">
        <v>121</v>
      </c>
    </row>
    <row r="139" spans="1:65" s="13" customFormat="1" ht="11.25">
      <c r="B139" s="207"/>
      <c r="C139" s="208"/>
      <c r="D139" s="192" t="s">
        <v>129</v>
      </c>
      <c r="E139" s="209" t="s">
        <v>1</v>
      </c>
      <c r="F139" s="210" t="s">
        <v>370</v>
      </c>
      <c r="G139" s="208"/>
      <c r="H139" s="211">
        <v>0.438</v>
      </c>
      <c r="I139" s="212"/>
      <c r="J139" s="208"/>
      <c r="K139" s="208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129</v>
      </c>
      <c r="AU139" s="217" t="s">
        <v>82</v>
      </c>
      <c r="AV139" s="13" t="s">
        <v>84</v>
      </c>
      <c r="AW139" s="13" t="s">
        <v>30</v>
      </c>
      <c r="AX139" s="13" t="s">
        <v>74</v>
      </c>
      <c r="AY139" s="217" t="s">
        <v>121</v>
      </c>
    </row>
    <row r="140" spans="1:65" s="14" customFormat="1" ht="11.25">
      <c r="B140" s="218"/>
      <c r="C140" s="219"/>
      <c r="D140" s="192" t="s">
        <v>129</v>
      </c>
      <c r="E140" s="220" t="s">
        <v>1</v>
      </c>
      <c r="F140" s="221" t="s">
        <v>133</v>
      </c>
      <c r="G140" s="219"/>
      <c r="H140" s="222">
        <v>0.438</v>
      </c>
      <c r="I140" s="223"/>
      <c r="J140" s="219"/>
      <c r="K140" s="219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129</v>
      </c>
      <c r="AU140" s="228" t="s">
        <v>82</v>
      </c>
      <c r="AV140" s="14" t="s">
        <v>126</v>
      </c>
      <c r="AW140" s="14" t="s">
        <v>30</v>
      </c>
      <c r="AX140" s="14" t="s">
        <v>82</v>
      </c>
      <c r="AY140" s="228" t="s">
        <v>121</v>
      </c>
    </row>
    <row r="141" spans="1:65" s="2" customFormat="1" ht="21.75" customHeight="1">
      <c r="A141" s="33"/>
      <c r="B141" s="34"/>
      <c r="C141" s="178" t="s">
        <v>172</v>
      </c>
      <c r="D141" s="178" t="s">
        <v>122</v>
      </c>
      <c r="E141" s="179" t="s">
        <v>173</v>
      </c>
      <c r="F141" s="180" t="s">
        <v>174</v>
      </c>
      <c r="G141" s="181" t="s">
        <v>125</v>
      </c>
      <c r="H141" s="182">
        <v>4.375</v>
      </c>
      <c r="I141" s="183"/>
      <c r="J141" s="184">
        <f>ROUND(I141*H141,2)</f>
        <v>0</v>
      </c>
      <c r="K141" s="185"/>
      <c r="L141" s="38"/>
      <c r="M141" s="186" t="s">
        <v>1</v>
      </c>
      <c r="N141" s="187" t="s">
        <v>39</v>
      </c>
      <c r="O141" s="70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0" t="s">
        <v>126</v>
      </c>
      <c r="AT141" s="190" t="s">
        <v>122</v>
      </c>
      <c r="AU141" s="190" t="s">
        <v>82</v>
      </c>
      <c r="AY141" s="16" t="s">
        <v>121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6" t="s">
        <v>82</v>
      </c>
      <c r="BK141" s="191">
        <f>ROUND(I141*H141,2)</f>
        <v>0</v>
      </c>
      <c r="BL141" s="16" t="s">
        <v>126</v>
      </c>
      <c r="BM141" s="190" t="s">
        <v>175</v>
      </c>
    </row>
    <row r="142" spans="1:65" s="2" customFormat="1" ht="16.5" customHeight="1">
      <c r="A142" s="33"/>
      <c r="B142" s="34"/>
      <c r="C142" s="178" t="s">
        <v>155</v>
      </c>
      <c r="D142" s="178" t="s">
        <v>122</v>
      </c>
      <c r="E142" s="179" t="s">
        <v>180</v>
      </c>
      <c r="F142" s="180" t="s">
        <v>181</v>
      </c>
      <c r="G142" s="181" t="s">
        <v>125</v>
      </c>
      <c r="H142" s="182">
        <v>0.438</v>
      </c>
      <c r="I142" s="183"/>
      <c r="J142" s="184">
        <f>ROUND(I142*H142,2)</f>
        <v>0</v>
      </c>
      <c r="K142" s="185"/>
      <c r="L142" s="38"/>
      <c r="M142" s="186" t="s">
        <v>1</v>
      </c>
      <c r="N142" s="187" t="s">
        <v>39</v>
      </c>
      <c r="O142" s="70"/>
      <c r="P142" s="188">
        <f>O142*H142</f>
        <v>0</v>
      </c>
      <c r="Q142" s="188">
        <v>0</v>
      </c>
      <c r="R142" s="188">
        <f>Q142*H142</f>
        <v>0</v>
      </c>
      <c r="S142" s="188">
        <v>0</v>
      </c>
      <c r="T142" s="189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0" t="s">
        <v>126</v>
      </c>
      <c r="AT142" s="190" t="s">
        <v>122</v>
      </c>
      <c r="AU142" s="190" t="s">
        <v>82</v>
      </c>
      <c r="AY142" s="16" t="s">
        <v>121</v>
      </c>
      <c r="BE142" s="191">
        <f>IF(N142="základní",J142,0)</f>
        <v>0</v>
      </c>
      <c r="BF142" s="191">
        <f>IF(N142="snížená",J142,0)</f>
        <v>0</v>
      </c>
      <c r="BG142" s="191">
        <f>IF(N142="zákl. přenesená",J142,0)</f>
        <v>0</v>
      </c>
      <c r="BH142" s="191">
        <f>IF(N142="sníž. přenesená",J142,0)</f>
        <v>0</v>
      </c>
      <c r="BI142" s="191">
        <f>IF(N142="nulová",J142,0)</f>
        <v>0</v>
      </c>
      <c r="BJ142" s="16" t="s">
        <v>82</v>
      </c>
      <c r="BK142" s="191">
        <f>ROUND(I142*H142,2)</f>
        <v>0</v>
      </c>
      <c r="BL142" s="16" t="s">
        <v>126</v>
      </c>
      <c r="BM142" s="190" t="s">
        <v>182</v>
      </c>
    </row>
    <row r="143" spans="1:65" s="2" customFormat="1" ht="16.5" customHeight="1">
      <c r="A143" s="33"/>
      <c r="B143" s="34"/>
      <c r="C143" s="178" t="s">
        <v>183</v>
      </c>
      <c r="D143" s="178" t="s">
        <v>122</v>
      </c>
      <c r="E143" s="179" t="s">
        <v>371</v>
      </c>
      <c r="F143" s="180" t="s">
        <v>372</v>
      </c>
      <c r="G143" s="181" t="s">
        <v>186</v>
      </c>
      <c r="H143" s="182">
        <v>0.871</v>
      </c>
      <c r="I143" s="183"/>
      <c r="J143" s="184">
        <f>ROUND(I143*H143,2)</f>
        <v>0</v>
      </c>
      <c r="K143" s="185"/>
      <c r="L143" s="38"/>
      <c r="M143" s="186" t="s">
        <v>1</v>
      </c>
      <c r="N143" s="187" t="s">
        <v>39</v>
      </c>
      <c r="O143" s="70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0" t="s">
        <v>126</v>
      </c>
      <c r="AT143" s="190" t="s">
        <v>122</v>
      </c>
      <c r="AU143" s="190" t="s">
        <v>82</v>
      </c>
      <c r="AY143" s="16" t="s">
        <v>121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6" t="s">
        <v>82</v>
      </c>
      <c r="BK143" s="191">
        <f>ROUND(I143*H143,2)</f>
        <v>0</v>
      </c>
      <c r="BL143" s="16" t="s">
        <v>126</v>
      </c>
      <c r="BM143" s="190" t="s">
        <v>187</v>
      </c>
    </row>
    <row r="144" spans="1:65" s="2" customFormat="1" ht="24.2" customHeight="1">
      <c r="A144" s="33"/>
      <c r="B144" s="34"/>
      <c r="C144" s="178" t="s">
        <v>160</v>
      </c>
      <c r="D144" s="178" t="s">
        <v>122</v>
      </c>
      <c r="E144" s="179" t="s">
        <v>204</v>
      </c>
      <c r="F144" s="180" t="s">
        <v>205</v>
      </c>
      <c r="G144" s="181" t="s">
        <v>200</v>
      </c>
      <c r="H144" s="182">
        <v>1.75</v>
      </c>
      <c r="I144" s="183"/>
      <c r="J144" s="184">
        <f>ROUND(I144*H144,2)</f>
        <v>0</v>
      </c>
      <c r="K144" s="185"/>
      <c r="L144" s="38"/>
      <c r="M144" s="186" t="s">
        <v>1</v>
      </c>
      <c r="N144" s="187" t="s">
        <v>39</v>
      </c>
      <c r="O144" s="70"/>
      <c r="P144" s="188">
        <f>O144*H144</f>
        <v>0</v>
      </c>
      <c r="Q144" s="188">
        <v>0</v>
      </c>
      <c r="R144" s="188">
        <f>Q144*H144</f>
        <v>0</v>
      </c>
      <c r="S144" s="188">
        <v>0</v>
      </c>
      <c r="T144" s="189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0" t="s">
        <v>126</v>
      </c>
      <c r="AT144" s="190" t="s">
        <v>122</v>
      </c>
      <c r="AU144" s="190" t="s">
        <v>82</v>
      </c>
      <c r="AY144" s="16" t="s">
        <v>121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6" t="s">
        <v>82</v>
      </c>
      <c r="BK144" s="191">
        <f>ROUND(I144*H144,2)</f>
        <v>0</v>
      </c>
      <c r="BL144" s="16" t="s">
        <v>126</v>
      </c>
      <c r="BM144" s="190" t="s">
        <v>194</v>
      </c>
    </row>
    <row r="145" spans="1:65" s="2" customFormat="1" ht="19.5">
      <c r="A145" s="33"/>
      <c r="B145" s="34"/>
      <c r="C145" s="35"/>
      <c r="D145" s="192" t="s">
        <v>127</v>
      </c>
      <c r="E145" s="35"/>
      <c r="F145" s="193" t="s">
        <v>207</v>
      </c>
      <c r="G145" s="35"/>
      <c r="H145" s="35"/>
      <c r="I145" s="194"/>
      <c r="J145" s="35"/>
      <c r="K145" s="35"/>
      <c r="L145" s="38"/>
      <c r="M145" s="195"/>
      <c r="N145" s="196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127</v>
      </c>
      <c r="AU145" s="16" t="s">
        <v>82</v>
      </c>
    </row>
    <row r="146" spans="1:65" s="2" customFormat="1" ht="21.75" customHeight="1">
      <c r="A146" s="33"/>
      <c r="B146" s="34"/>
      <c r="C146" s="178" t="s">
        <v>197</v>
      </c>
      <c r="D146" s="178" t="s">
        <v>122</v>
      </c>
      <c r="E146" s="179" t="s">
        <v>198</v>
      </c>
      <c r="F146" s="180" t="s">
        <v>199</v>
      </c>
      <c r="G146" s="181" t="s">
        <v>200</v>
      </c>
      <c r="H146" s="182">
        <v>1.75</v>
      </c>
      <c r="I146" s="183"/>
      <c r="J146" s="184">
        <f>ROUND(I146*H146,2)</f>
        <v>0</v>
      </c>
      <c r="K146" s="185"/>
      <c r="L146" s="38"/>
      <c r="M146" s="186" t="s">
        <v>1</v>
      </c>
      <c r="N146" s="187" t="s">
        <v>39</v>
      </c>
      <c r="O146" s="70"/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9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0" t="s">
        <v>126</v>
      </c>
      <c r="AT146" s="190" t="s">
        <v>122</v>
      </c>
      <c r="AU146" s="190" t="s">
        <v>82</v>
      </c>
      <c r="AY146" s="16" t="s">
        <v>121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6" t="s">
        <v>82</v>
      </c>
      <c r="BK146" s="191">
        <f>ROUND(I146*H146,2)</f>
        <v>0</v>
      </c>
      <c r="BL146" s="16" t="s">
        <v>126</v>
      </c>
      <c r="BM146" s="190" t="s">
        <v>201</v>
      </c>
    </row>
    <row r="147" spans="1:65" s="11" customFormat="1" ht="25.9" customHeight="1">
      <c r="B147" s="164"/>
      <c r="C147" s="165"/>
      <c r="D147" s="166" t="s">
        <v>73</v>
      </c>
      <c r="E147" s="167" t="s">
        <v>335</v>
      </c>
      <c r="F147" s="167" t="s">
        <v>336</v>
      </c>
      <c r="G147" s="165"/>
      <c r="H147" s="165"/>
      <c r="I147" s="168"/>
      <c r="J147" s="169">
        <f>BK147</f>
        <v>0</v>
      </c>
      <c r="K147" s="165"/>
      <c r="L147" s="170"/>
      <c r="M147" s="171"/>
      <c r="N147" s="172"/>
      <c r="O147" s="172"/>
      <c r="P147" s="173">
        <f>P148</f>
        <v>0</v>
      </c>
      <c r="Q147" s="172"/>
      <c r="R147" s="173">
        <f>R148</f>
        <v>0</v>
      </c>
      <c r="S147" s="172"/>
      <c r="T147" s="174">
        <f>T148</f>
        <v>0</v>
      </c>
      <c r="AR147" s="175" t="s">
        <v>82</v>
      </c>
      <c r="AT147" s="176" t="s">
        <v>73</v>
      </c>
      <c r="AU147" s="176" t="s">
        <v>74</v>
      </c>
      <c r="AY147" s="175" t="s">
        <v>121</v>
      </c>
      <c r="BK147" s="177">
        <f>BK148</f>
        <v>0</v>
      </c>
    </row>
    <row r="148" spans="1:65" s="2" customFormat="1" ht="16.5" customHeight="1">
      <c r="A148" s="33"/>
      <c r="B148" s="34"/>
      <c r="C148" s="178" t="s">
        <v>167</v>
      </c>
      <c r="D148" s="178" t="s">
        <v>122</v>
      </c>
      <c r="E148" s="179" t="s">
        <v>337</v>
      </c>
      <c r="F148" s="180" t="s">
        <v>373</v>
      </c>
      <c r="G148" s="181" t="s">
        <v>186</v>
      </c>
      <c r="H148" s="182">
        <v>0.871</v>
      </c>
      <c r="I148" s="183"/>
      <c r="J148" s="184">
        <f>ROUND(I148*H148,2)</f>
        <v>0</v>
      </c>
      <c r="K148" s="185"/>
      <c r="L148" s="38"/>
      <c r="M148" s="186" t="s">
        <v>1</v>
      </c>
      <c r="N148" s="187" t="s">
        <v>39</v>
      </c>
      <c r="O148" s="70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0" t="s">
        <v>126</v>
      </c>
      <c r="AT148" s="190" t="s">
        <v>122</v>
      </c>
      <c r="AU148" s="190" t="s">
        <v>82</v>
      </c>
      <c r="AY148" s="16" t="s">
        <v>121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6" t="s">
        <v>82</v>
      </c>
      <c r="BK148" s="191">
        <f>ROUND(I148*H148,2)</f>
        <v>0</v>
      </c>
      <c r="BL148" s="16" t="s">
        <v>126</v>
      </c>
      <c r="BM148" s="190" t="s">
        <v>206</v>
      </c>
    </row>
    <row r="149" spans="1:65" s="11" customFormat="1" ht="25.9" customHeight="1">
      <c r="B149" s="164"/>
      <c r="C149" s="165"/>
      <c r="D149" s="166" t="s">
        <v>73</v>
      </c>
      <c r="E149" s="167" t="s">
        <v>374</v>
      </c>
      <c r="F149" s="167" t="s">
        <v>375</v>
      </c>
      <c r="G149" s="165"/>
      <c r="H149" s="165"/>
      <c r="I149" s="168"/>
      <c r="J149" s="169">
        <f>BK149</f>
        <v>0</v>
      </c>
      <c r="K149" s="165"/>
      <c r="L149" s="170"/>
      <c r="M149" s="171"/>
      <c r="N149" s="172"/>
      <c r="O149" s="172"/>
      <c r="P149" s="173">
        <f>SUM(P150:P162)</f>
        <v>0</v>
      </c>
      <c r="Q149" s="172"/>
      <c r="R149" s="173">
        <f>SUM(R150:R162)</f>
        <v>0</v>
      </c>
      <c r="S149" s="172"/>
      <c r="T149" s="174">
        <f>SUM(T150:T162)</f>
        <v>0</v>
      </c>
      <c r="AR149" s="175" t="s">
        <v>82</v>
      </c>
      <c r="AT149" s="176" t="s">
        <v>73</v>
      </c>
      <c r="AU149" s="176" t="s">
        <v>74</v>
      </c>
      <c r="AY149" s="175" t="s">
        <v>121</v>
      </c>
      <c r="BK149" s="177">
        <f>SUM(BK150:BK162)</f>
        <v>0</v>
      </c>
    </row>
    <row r="150" spans="1:65" s="2" customFormat="1" ht="21.75" customHeight="1">
      <c r="A150" s="33"/>
      <c r="B150" s="34"/>
      <c r="C150" s="178" t="s">
        <v>210</v>
      </c>
      <c r="D150" s="178" t="s">
        <v>122</v>
      </c>
      <c r="E150" s="179" t="s">
        <v>376</v>
      </c>
      <c r="F150" s="180" t="s">
        <v>377</v>
      </c>
      <c r="G150" s="181" t="s">
        <v>193</v>
      </c>
      <c r="H150" s="182">
        <v>10</v>
      </c>
      <c r="I150" s="183"/>
      <c r="J150" s="184">
        <f t="shared" ref="J150:J162" si="0">ROUND(I150*H150,2)</f>
        <v>0</v>
      </c>
      <c r="K150" s="185"/>
      <c r="L150" s="38"/>
      <c r="M150" s="186" t="s">
        <v>1</v>
      </c>
      <c r="N150" s="187" t="s">
        <v>39</v>
      </c>
      <c r="O150" s="70"/>
      <c r="P150" s="188">
        <f t="shared" ref="P150:P162" si="1">O150*H150</f>
        <v>0</v>
      </c>
      <c r="Q150" s="188">
        <v>0</v>
      </c>
      <c r="R150" s="188">
        <f t="shared" ref="R150:R162" si="2">Q150*H150</f>
        <v>0</v>
      </c>
      <c r="S150" s="188">
        <v>0</v>
      </c>
      <c r="T150" s="189">
        <f t="shared" ref="T150:T162" si="3"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0" t="s">
        <v>126</v>
      </c>
      <c r="AT150" s="190" t="s">
        <v>122</v>
      </c>
      <c r="AU150" s="190" t="s">
        <v>82</v>
      </c>
      <c r="AY150" s="16" t="s">
        <v>121</v>
      </c>
      <c r="BE150" s="191">
        <f t="shared" ref="BE150:BE162" si="4">IF(N150="základní",J150,0)</f>
        <v>0</v>
      </c>
      <c r="BF150" s="191">
        <f t="shared" ref="BF150:BF162" si="5">IF(N150="snížená",J150,0)</f>
        <v>0</v>
      </c>
      <c r="BG150" s="191">
        <f t="shared" ref="BG150:BG162" si="6">IF(N150="zákl. přenesená",J150,0)</f>
        <v>0</v>
      </c>
      <c r="BH150" s="191">
        <f t="shared" ref="BH150:BH162" si="7">IF(N150="sníž. přenesená",J150,0)</f>
        <v>0</v>
      </c>
      <c r="BI150" s="191">
        <f t="shared" ref="BI150:BI162" si="8">IF(N150="nulová",J150,0)</f>
        <v>0</v>
      </c>
      <c r="BJ150" s="16" t="s">
        <v>82</v>
      </c>
      <c r="BK150" s="191">
        <f t="shared" ref="BK150:BK162" si="9">ROUND(I150*H150,2)</f>
        <v>0</v>
      </c>
      <c r="BL150" s="16" t="s">
        <v>126</v>
      </c>
      <c r="BM150" s="190" t="s">
        <v>214</v>
      </c>
    </row>
    <row r="151" spans="1:65" s="2" customFormat="1" ht="21.75" customHeight="1">
      <c r="A151" s="33"/>
      <c r="B151" s="34"/>
      <c r="C151" s="178" t="s">
        <v>175</v>
      </c>
      <c r="D151" s="178" t="s">
        <v>122</v>
      </c>
      <c r="E151" s="179" t="s">
        <v>378</v>
      </c>
      <c r="F151" s="180" t="s">
        <v>379</v>
      </c>
      <c r="G151" s="181" t="s">
        <v>193</v>
      </c>
      <c r="H151" s="182">
        <v>5</v>
      </c>
      <c r="I151" s="183"/>
      <c r="J151" s="184">
        <f t="shared" si="0"/>
        <v>0</v>
      </c>
      <c r="K151" s="185"/>
      <c r="L151" s="38"/>
      <c r="M151" s="186" t="s">
        <v>1</v>
      </c>
      <c r="N151" s="187" t="s">
        <v>39</v>
      </c>
      <c r="O151" s="70"/>
      <c r="P151" s="188">
        <f t="shared" si="1"/>
        <v>0</v>
      </c>
      <c r="Q151" s="188">
        <v>0</v>
      </c>
      <c r="R151" s="188">
        <f t="shared" si="2"/>
        <v>0</v>
      </c>
      <c r="S151" s="188">
        <v>0</v>
      </c>
      <c r="T151" s="189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0" t="s">
        <v>126</v>
      </c>
      <c r="AT151" s="190" t="s">
        <v>122</v>
      </c>
      <c r="AU151" s="190" t="s">
        <v>82</v>
      </c>
      <c r="AY151" s="16" t="s">
        <v>121</v>
      </c>
      <c r="BE151" s="191">
        <f t="shared" si="4"/>
        <v>0</v>
      </c>
      <c r="BF151" s="191">
        <f t="shared" si="5"/>
        <v>0</v>
      </c>
      <c r="BG151" s="191">
        <f t="shared" si="6"/>
        <v>0</v>
      </c>
      <c r="BH151" s="191">
        <f t="shared" si="7"/>
        <v>0</v>
      </c>
      <c r="BI151" s="191">
        <f t="shared" si="8"/>
        <v>0</v>
      </c>
      <c r="BJ151" s="16" t="s">
        <v>82</v>
      </c>
      <c r="BK151" s="191">
        <f t="shared" si="9"/>
        <v>0</v>
      </c>
      <c r="BL151" s="16" t="s">
        <v>126</v>
      </c>
      <c r="BM151" s="190" t="s">
        <v>218</v>
      </c>
    </row>
    <row r="152" spans="1:65" s="2" customFormat="1" ht="16.5" customHeight="1">
      <c r="A152" s="33"/>
      <c r="B152" s="34"/>
      <c r="C152" s="178" t="s">
        <v>8</v>
      </c>
      <c r="D152" s="178" t="s">
        <v>122</v>
      </c>
      <c r="E152" s="179" t="s">
        <v>380</v>
      </c>
      <c r="F152" s="180" t="s">
        <v>381</v>
      </c>
      <c r="G152" s="181" t="s">
        <v>382</v>
      </c>
      <c r="H152" s="182">
        <v>9</v>
      </c>
      <c r="I152" s="183"/>
      <c r="J152" s="184">
        <f t="shared" si="0"/>
        <v>0</v>
      </c>
      <c r="K152" s="185"/>
      <c r="L152" s="38"/>
      <c r="M152" s="186" t="s">
        <v>1</v>
      </c>
      <c r="N152" s="187" t="s">
        <v>39</v>
      </c>
      <c r="O152" s="70"/>
      <c r="P152" s="188">
        <f t="shared" si="1"/>
        <v>0</v>
      </c>
      <c r="Q152" s="188">
        <v>0</v>
      </c>
      <c r="R152" s="188">
        <f t="shared" si="2"/>
        <v>0</v>
      </c>
      <c r="S152" s="188">
        <v>0</v>
      </c>
      <c r="T152" s="189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90" t="s">
        <v>126</v>
      </c>
      <c r="AT152" s="190" t="s">
        <v>122</v>
      </c>
      <c r="AU152" s="190" t="s">
        <v>82</v>
      </c>
      <c r="AY152" s="16" t="s">
        <v>121</v>
      </c>
      <c r="BE152" s="191">
        <f t="shared" si="4"/>
        <v>0</v>
      </c>
      <c r="BF152" s="191">
        <f t="shared" si="5"/>
        <v>0</v>
      </c>
      <c r="BG152" s="191">
        <f t="shared" si="6"/>
        <v>0</v>
      </c>
      <c r="BH152" s="191">
        <f t="shared" si="7"/>
        <v>0</v>
      </c>
      <c r="BI152" s="191">
        <f t="shared" si="8"/>
        <v>0</v>
      </c>
      <c r="BJ152" s="16" t="s">
        <v>82</v>
      </c>
      <c r="BK152" s="191">
        <f t="shared" si="9"/>
        <v>0</v>
      </c>
      <c r="BL152" s="16" t="s">
        <v>126</v>
      </c>
      <c r="BM152" s="190" t="s">
        <v>224</v>
      </c>
    </row>
    <row r="153" spans="1:65" s="2" customFormat="1" ht="24.2" customHeight="1">
      <c r="A153" s="33"/>
      <c r="B153" s="34"/>
      <c r="C153" s="178" t="s">
        <v>182</v>
      </c>
      <c r="D153" s="178" t="s">
        <v>122</v>
      </c>
      <c r="E153" s="179" t="s">
        <v>383</v>
      </c>
      <c r="F153" s="180" t="s">
        <v>384</v>
      </c>
      <c r="G153" s="181" t="s">
        <v>382</v>
      </c>
      <c r="H153" s="182">
        <v>1</v>
      </c>
      <c r="I153" s="183"/>
      <c r="J153" s="184">
        <f t="shared" si="0"/>
        <v>0</v>
      </c>
      <c r="K153" s="185"/>
      <c r="L153" s="38"/>
      <c r="M153" s="186" t="s">
        <v>1</v>
      </c>
      <c r="N153" s="187" t="s">
        <v>39</v>
      </c>
      <c r="O153" s="70"/>
      <c r="P153" s="188">
        <f t="shared" si="1"/>
        <v>0</v>
      </c>
      <c r="Q153" s="188">
        <v>0</v>
      </c>
      <c r="R153" s="188">
        <f t="shared" si="2"/>
        <v>0</v>
      </c>
      <c r="S153" s="188">
        <v>0</v>
      </c>
      <c r="T153" s="189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0" t="s">
        <v>126</v>
      </c>
      <c r="AT153" s="190" t="s">
        <v>122</v>
      </c>
      <c r="AU153" s="190" t="s">
        <v>82</v>
      </c>
      <c r="AY153" s="16" t="s">
        <v>121</v>
      </c>
      <c r="BE153" s="191">
        <f t="shared" si="4"/>
        <v>0</v>
      </c>
      <c r="BF153" s="191">
        <f t="shared" si="5"/>
        <v>0</v>
      </c>
      <c r="BG153" s="191">
        <f t="shared" si="6"/>
        <v>0</v>
      </c>
      <c r="BH153" s="191">
        <f t="shared" si="7"/>
        <v>0</v>
      </c>
      <c r="BI153" s="191">
        <f t="shared" si="8"/>
        <v>0</v>
      </c>
      <c r="BJ153" s="16" t="s">
        <v>82</v>
      </c>
      <c r="BK153" s="191">
        <f t="shared" si="9"/>
        <v>0</v>
      </c>
      <c r="BL153" s="16" t="s">
        <v>126</v>
      </c>
      <c r="BM153" s="190" t="s">
        <v>229</v>
      </c>
    </row>
    <row r="154" spans="1:65" s="2" customFormat="1" ht="16.5" customHeight="1">
      <c r="A154" s="33"/>
      <c r="B154" s="34"/>
      <c r="C154" s="178" t="s">
        <v>234</v>
      </c>
      <c r="D154" s="178" t="s">
        <v>122</v>
      </c>
      <c r="E154" s="179" t="s">
        <v>385</v>
      </c>
      <c r="F154" s="180" t="s">
        <v>386</v>
      </c>
      <c r="G154" s="181" t="s">
        <v>193</v>
      </c>
      <c r="H154" s="182">
        <v>12</v>
      </c>
      <c r="I154" s="183"/>
      <c r="J154" s="184">
        <f t="shared" si="0"/>
        <v>0</v>
      </c>
      <c r="K154" s="185"/>
      <c r="L154" s="38"/>
      <c r="M154" s="186" t="s">
        <v>1</v>
      </c>
      <c r="N154" s="187" t="s">
        <v>39</v>
      </c>
      <c r="O154" s="70"/>
      <c r="P154" s="188">
        <f t="shared" si="1"/>
        <v>0</v>
      </c>
      <c r="Q154" s="188">
        <v>0</v>
      </c>
      <c r="R154" s="188">
        <f t="shared" si="2"/>
        <v>0</v>
      </c>
      <c r="S154" s="188">
        <v>0</v>
      </c>
      <c r="T154" s="189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0" t="s">
        <v>126</v>
      </c>
      <c r="AT154" s="190" t="s">
        <v>122</v>
      </c>
      <c r="AU154" s="190" t="s">
        <v>82</v>
      </c>
      <c r="AY154" s="16" t="s">
        <v>121</v>
      </c>
      <c r="BE154" s="191">
        <f t="shared" si="4"/>
        <v>0</v>
      </c>
      <c r="BF154" s="191">
        <f t="shared" si="5"/>
        <v>0</v>
      </c>
      <c r="BG154" s="191">
        <f t="shared" si="6"/>
        <v>0</v>
      </c>
      <c r="BH154" s="191">
        <f t="shared" si="7"/>
        <v>0</v>
      </c>
      <c r="BI154" s="191">
        <f t="shared" si="8"/>
        <v>0</v>
      </c>
      <c r="BJ154" s="16" t="s">
        <v>82</v>
      </c>
      <c r="BK154" s="191">
        <f t="shared" si="9"/>
        <v>0</v>
      </c>
      <c r="BL154" s="16" t="s">
        <v>126</v>
      </c>
      <c r="BM154" s="190" t="s">
        <v>237</v>
      </c>
    </row>
    <row r="155" spans="1:65" s="2" customFormat="1" ht="16.5" customHeight="1">
      <c r="A155" s="33"/>
      <c r="B155" s="34"/>
      <c r="C155" s="178" t="s">
        <v>187</v>
      </c>
      <c r="D155" s="178" t="s">
        <v>122</v>
      </c>
      <c r="E155" s="179" t="s">
        <v>387</v>
      </c>
      <c r="F155" s="180" t="s">
        <v>388</v>
      </c>
      <c r="G155" s="181" t="s">
        <v>193</v>
      </c>
      <c r="H155" s="182">
        <v>12</v>
      </c>
      <c r="I155" s="183"/>
      <c r="J155" s="184">
        <f t="shared" si="0"/>
        <v>0</v>
      </c>
      <c r="K155" s="185"/>
      <c r="L155" s="38"/>
      <c r="M155" s="186" t="s">
        <v>1</v>
      </c>
      <c r="N155" s="187" t="s">
        <v>39</v>
      </c>
      <c r="O155" s="70"/>
      <c r="P155" s="188">
        <f t="shared" si="1"/>
        <v>0</v>
      </c>
      <c r="Q155" s="188">
        <v>0</v>
      </c>
      <c r="R155" s="188">
        <f t="shared" si="2"/>
        <v>0</v>
      </c>
      <c r="S155" s="188">
        <v>0</v>
      </c>
      <c r="T155" s="189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90" t="s">
        <v>126</v>
      </c>
      <c r="AT155" s="190" t="s">
        <v>122</v>
      </c>
      <c r="AU155" s="190" t="s">
        <v>82</v>
      </c>
      <c r="AY155" s="16" t="s">
        <v>121</v>
      </c>
      <c r="BE155" s="191">
        <f t="shared" si="4"/>
        <v>0</v>
      </c>
      <c r="BF155" s="191">
        <f t="shared" si="5"/>
        <v>0</v>
      </c>
      <c r="BG155" s="191">
        <f t="shared" si="6"/>
        <v>0</v>
      </c>
      <c r="BH155" s="191">
        <f t="shared" si="7"/>
        <v>0</v>
      </c>
      <c r="BI155" s="191">
        <f t="shared" si="8"/>
        <v>0</v>
      </c>
      <c r="BJ155" s="16" t="s">
        <v>82</v>
      </c>
      <c r="BK155" s="191">
        <f t="shared" si="9"/>
        <v>0</v>
      </c>
      <c r="BL155" s="16" t="s">
        <v>126</v>
      </c>
      <c r="BM155" s="190" t="s">
        <v>246</v>
      </c>
    </row>
    <row r="156" spans="1:65" s="2" customFormat="1" ht="16.5" customHeight="1">
      <c r="A156" s="33"/>
      <c r="B156" s="34"/>
      <c r="C156" s="178" t="s">
        <v>248</v>
      </c>
      <c r="D156" s="178" t="s">
        <v>122</v>
      </c>
      <c r="E156" s="179" t="s">
        <v>389</v>
      </c>
      <c r="F156" s="180" t="s">
        <v>390</v>
      </c>
      <c r="G156" s="181" t="s">
        <v>193</v>
      </c>
      <c r="H156" s="182">
        <v>7</v>
      </c>
      <c r="I156" s="183"/>
      <c r="J156" s="184">
        <f t="shared" si="0"/>
        <v>0</v>
      </c>
      <c r="K156" s="185"/>
      <c r="L156" s="38"/>
      <c r="M156" s="186" t="s">
        <v>1</v>
      </c>
      <c r="N156" s="187" t="s">
        <v>39</v>
      </c>
      <c r="O156" s="70"/>
      <c r="P156" s="188">
        <f t="shared" si="1"/>
        <v>0</v>
      </c>
      <c r="Q156" s="188">
        <v>0</v>
      </c>
      <c r="R156" s="188">
        <f t="shared" si="2"/>
        <v>0</v>
      </c>
      <c r="S156" s="188">
        <v>0</v>
      </c>
      <c r="T156" s="189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90" t="s">
        <v>126</v>
      </c>
      <c r="AT156" s="190" t="s">
        <v>122</v>
      </c>
      <c r="AU156" s="190" t="s">
        <v>82</v>
      </c>
      <c r="AY156" s="16" t="s">
        <v>121</v>
      </c>
      <c r="BE156" s="191">
        <f t="shared" si="4"/>
        <v>0</v>
      </c>
      <c r="BF156" s="191">
        <f t="shared" si="5"/>
        <v>0</v>
      </c>
      <c r="BG156" s="191">
        <f t="shared" si="6"/>
        <v>0</v>
      </c>
      <c r="BH156" s="191">
        <f t="shared" si="7"/>
        <v>0</v>
      </c>
      <c r="BI156" s="191">
        <f t="shared" si="8"/>
        <v>0</v>
      </c>
      <c r="BJ156" s="16" t="s">
        <v>82</v>
      </c>
      <c r="BK156" s="191">
        <f t="shared" si="9"/>
        <v>0</v>
      </c>
      <c r="BL156" s="16" t="s">
        <v>126</v>
      </c>
      <c r="BM156" s="190" t="s">
        <v>251</v>
      </c>
    </row>
    <row r="157" spans="1:65" s="2" customFormat="1" ht="16.5" customHeight="1">
      <c r="A157" s="33"/>
      <c r="B157" s="34"/>
      <c r="C157" s="178" t="s">
        <v>194</v>
      </c>
      <c r="D157" s="178" t="s">
        <v>122</v>
      </c>
      <c r="E157" s="179" t="s">
        <v>391</v>
      </c>
      <c r="F157" s="180" t="s">
        <v>392</v>
      </c>
      <c r="G157" s="181" t="s">
        <v>382</v>
      </c>
      <c r="H157" s="182">
        <v>6</v>
      </c>
      <c r="I157" s="183"/>
      <c r="J157" s="184">
        <f t="shared" si="0"/>
        <v>0</v>
      </c>
      <c r="K157" s="185"/>
      <c r="L157" s="38"/>
      <c r="M157" s="186" t="s">
        <v>1</v>
      </c>
      <c r="N157" s="187" t="s">
        <v>39</v>
      </c>
      <c r="O157" s="70"/>
      <c r="P157" s="188">
        <f t="shared" si="1"/>
        <v>0</v>
      </c>
      <c r="Q157" s="188">
        <v>0</v>
      </c>
      <c r="R157" s="188">
        <f t="shared" si="2"/>
        <v>0</v>
      </c>
      <c r="S157" s="188">
        <v>0</v>
      </c>
      <c r="T157" s="189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0" t="s">
        <v>126</v>
      </c>
      <c r="AT157" s="190" t="s">
        <v>122</v>
      </c>
      <c r="AU157" s="190" t="s">
        <v>82</v>
      </c>
      <c r="AY157" s="16" t="s">
        <v>121</v>
      </c>
      <c r="BE157" s="191">
        <f t="shared" si="4"/>
        <v>0</v>
      </c>
      <c r="BF157" s="191">
        <f t="shared" si="5"/>
        <v>0</v>
      </c>
      <c r="BG157" s="191">
        <f t="shared" si="6"/>
        <v>0</v>
      </c>
      <c r="BH157" s="191">
        <f t="shared" si="7"/>
        <v>0</v>
      </c>
      <c r="BI157" s="191">
        <f t="shared" si="8"/>
        <v>0</v>
      </c>
      <c r="BJ157" s="16" t="s">
        <v>82</v>
      </c>
      <c r="BK157" s="191">
        <f t="shared" si="9"/>
        <v>0</v>
      </c>
      <c r="BL157" s="16" t="s">
        <v>126</v>
      </c>
      <c r="BM157" s="190" t="s">
        <v>254</v>
      </c>
    </row>
    <row r="158" spans="1:65" s="2" customFormat="1" ht="16.5" customHeight="1">
      <c r="A158" s="33"/>
      <c r="B158" s="34"/>
      <c r="C158" s="178" t="s">
        <v>7</v>
      </c>
      <c r="D158" s="178" t="s">
        <v>122</v>
      </c>
      <c r="E158" s="179" t="s">
        <v>393</v>
      </c>
      <c r="F158" s="180" t="s">
        <v>394</v>
      </c>
      <c r="G158" s="181" t="s">
        <v>382</v>
      </c>
      <c r="H158" s="182">
        <v>1</v>
      </c>
      <c r="I158" s="183"/>
      <c r="J158" s="184">
        <f t="shared" si="0"/>
        <v>0</v>
      </c>
      <c r="K158" s="185"/>
      <c r="L158" s="38"/>
      <c r="M158" s="186" t="s">
        <v>1</v>
      </c>
      <c r="N158" s="187" t="s">
        <v>39</v>
      </c>
      <c r="O158" s="70"/>
      <c r="P158" s="188">
        <f t="shared" si="1"/>
        <v>0</v>
      </c>
      <c r="Q158" s="188">
        <v>0</v>
      </c>
      <c r="R158" s="188">
        <f t="shared" si="2"/>
        <v>0</v>
      </c>
      <c r="S158" s="188">
        <v>0</v>
      </c>
      <c r="T158" s="189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0" t="s">
        <v>126</v>
      </c>
      <c r="AT158" s="190" t="s">
        <v>122</v>
      </c>
      <c r="AU158" s="190" t="s">
        <v>82</v>
      </c>
      <c r="AY158" s="16" t="s">
        <v>121</v>
      </c>
      <c r="BE158" s="191">
        <f t="shared" si="4"/>
        <v>0</v>
      </c>
      <c r="BF158" s="191">
        <f t="shared" si="5"/>
        <v>0</v>
      </c>
      <c r="BG158" s="191">
        <f t="shared" si="6"/>
        <v>0</v>
      </c>
      <c r="BH158" s="191">
        <f t="shared" si="7"/>
        <v>0</v>
      </c>
      <c r="BI158" s="191">
        <f t="shared" si="8"/>
        <v>0</v>
      </c>
      <c r="BJ158" s="16" t="s">
        <v>82</v>
      </c>
      <c r="BK158" s="191">
        <f t="shared" si="9"/>
        <v>0</v>
      </c>
      <c r="BL158" s="16" t="s">
        <v>126</v>
      </c>
      <c r="BM158" s="190" t="s">
        <v>257</v>
      </c>
    </row>
    <row r="159" spans="1:65" s="2" customFormat="1" ht="16.5" customHeight="1">
      <c r="A159" s="33"/>
      <c r="B159" s="34"/>
      <c r="C159" s="178" t="s">
        <v>201</v>
      </c>
      <c r="D159" s="178" t="s">
        <v>122</v>
      </c>
      <c r="E159" s="179" t="s">
        <v>395</v>
      </c>
      <c r="F159" s="180" t="s">
        <v>396</v>
      </c>
      <c r="G159" s="181" t="s">
        <v>397</v>
      </c>
      <c r="H159" s="182">
        <v>1</v>
      </c>
      <c r="I159" s="183"/>
      <c r="J159" s="184">
        <f t="shared" si="0"/>
        <v>0</v>
      </c>
      <c r="K159" s="185"/>
      <c r="L159" s="38"/>
      <c r="M159" s="186" t="s">
        <v>1</v>
      </c>
      <c r="N159" s="187" t="s">
        <v>39</v>
      </c>
      <c r="O159" s="70"/>
      <c r="P159" s="188">
        <f t="shared" si="1"/>
        <v>0</v>
      </c>
      <c r="Q159" s="188">
        <v>0</v>
      </c>
      <c r="R159" s="188">
        <f t="shared" si="2"/>
        <v>0</v>
      </c>
      <c r="S159" s="188">
        <v>0</v>
      </c>
      <c r="T159" s="189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90" t="s">
        <v>126</v>
      </c>
      <c r="AT159" s="190" t="s">
        <v>122</v>
      </c>
      <c r="AU159" s="190" t="s">
        <v>82</v>
      </c>
      <c r="AY159" s="16" t="s">
        <v>121</v>
      </c>
      <c r="BE159" s="191">
        <f t="shared" si="4"/>
        <v>0</v>
      </c>
      <c r="BF159" s="191">
        <f t="shared" si="5"/>
        <v>0</v>
      </c>
      <c r="BG159" s="191">
        <f t="shared" si="6"/>
        <v>0</v>
      </c>
      <c r="BH159" s="191">
        <f t="shared" si="7"/>
        <v>0</v>
      </c>
      <c r="BI159" s="191">
        <f t="shared" si="8"/>
        <v>0</v>
      </c>
      <c r="BJ159" s="16" t="s">
        <v>82</v>
      </c>
      <c r="BK159" s="191">
        <f t="shared" si="9"/>
        <v>0</v>
      </c>
      <c r="BL159" s="16" t="s">
        <v>126</v>
      </c>
      <c r="BM159" s="190" t="s">
        <v>261</v>
      </c>
    </row>
    <row r="160" spans="1:65" s="2" customFormat="1" ht="16.5" customHeight="1">
      <c r="A160" s="33"/>
      <c r="B160" s="34"/>
      <c r="C160" s="178" t="s">
        <v>263</v>
      </c>
      <c r="D160" s="178" t="s">
        <v>122</v>
      </c>
      <c r="E160" s="179" t="s">
        <v>398</v>
      </c>
      <c r="F160" s="180" t="s">
        <v>399</v>
      </c>
      <c r="G160" s="181" t="s">
        <v>397</v>
      </c>
      <c r="H160" s="182">
        <v>1</v>
      </c>
      <c r="I160" s="183"/>
      <c r="J160" s="184">
        <f t="shared" si="0"/>
        <v>0</v>
      </c>
      <c r="K160" s="185"/>
      <c r="L160" s="38"/>
      <c r="M160" s="186" t="s">
        <v>1</v>
      </c>
      <c r="N160" s="187" t="s">
        <v>39</v>
      </c>
      <c r="O160" s="70"/>
      <c r="P160" s="188">
        <f t="shared" si="1"/>
        <v>0</v>
      </c>
      <c r="Q160" s="188">
        <v>0</v>
      </c>
      <c r="R160" s="188">
        <f t="shared" si="2"/>
        <v>0</v>
      </c>
      <c r="S160" s="188">
        <v>0</v>
      </c>
      <c r="T160" s="189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0" t="s">
        <v>126</v>
      </c>
      <c r="AT160" s="190" t="s">
        <v>122</v>
      </c>
      <c r="AU160" s="190" t="s">
        <v>82</v>
      </c>
      <c r="AY160" s="16" t="s">
        <v>121</v>
      </c>
      <c r="BE160" s="191">
        <f t="shared" si="4"/>
        <v>0</v>
      </c>
      <c r="BF160" s="191">
        <f t="shared" si="5"/>
        <v>0</v>
      </c>
      <c r="BG160" s="191">
        <f t="shared" si="6"/>
        <v>0</v>
      </c>
      <c r="BH160" s="191">
        <f t="shared" si="7"/>
        <v>0</v>
      </c>
      <c r="BI160" s="191">
        <f t="shared" si="8"/>
        <v>0</v>
      </c>
      <c r="BJ160" s="16" t="s">
        <v>82</v>
      </c>
      <c r="BK160" s="191">
        <f t="shared" si="9"/>
        <v>0</v>
      </c>
      <c r="BL160" s="16" t="s">
        <v>126</v>
      </c>
      <c r="BM160" s="190" t="s">
        <v>266</v>
      </c>
    </row>
    <row r="161" spans="1:65" s="2" customFormat="1" ht="16.5" customHeight="1">
      <c r="A161" s="33"/>
      <c r="B161" s="34"/>
      <c r="C161" s="178" t="s">
        <v>206</v>
      </c>
      <c r="D161" s="178" t="s">
        <v>122</v>
      </c>
      <c r="E161" s="179" t="s">
        <v>400</v>
      </c>
      <c r="F161" s="180" t="s">
        <v>401</v>
      </c>
      <c r="G161" s="181" t="s">
        <v>397</v>
      </c>
      <c r="H161" s="182">
        <v>1</v>
      </c>
      <c r="I161" s="183"/>
      <c r="J161" s="184">
        <f t="shared" si="0"/>
        <v>0</v>
      </c>
      <c r="K161" s="185"/>
      <c r="L161" s="38"/>
      <c r="M161" s="186" t="s">
        <v>1</v>
      </c>
      <c r="N161" s="187" t="s">
        <v>39</v>
      </c>
      <c r="O161" s="70"/>
      <c r="P161" s="188">
        <f t="shared" si="1"/>
        <v>0</v>
      </c>
      <c r="Q161" s="188">
        <v>0</v>
      </c>
      <c r="R161" s="188">
        <f t="shared" si="2"/>
        <v>0</v>
      </c>
      <c r="S161" s="188">
        <v>0</v>
      </c>
      <c r="T161" s="189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90" t="s">
        <v>126</v>
      </c>
      <c r="AT161" s="190" t="s">
        <v>122</v>
      </c>
      <c r="AU161" s="190" t="s">
        <v>82</v>
      </c>
      <c r="AY161" s="16" t="s">
        <v>121</v>
      </c>
      <c r="BE161" s="191">
        <f t="shared" si="4"/>
        <v>0</v>
      </c>
      <c r="BF161" s="191">
        <f t="shared" si="5"/>
        <v>0</v>
      </c>
      <c r="BG161" s="191">
        <f t="shared" si="6"/>
        <v>0</v>
      </c>
      <c r="BH161" s="191">
        <f t="shared" si="7"/>
        <v>0</v>
      </c>
      <c r="BI161" s="191">
        <f t="shared" si="8"/>
        <v>0</v>
      </c>
      <c r="BJ161" s="16" t="s">
        <v>82</v>
      </c>
      <c r="BK161" s="191">
        <f t="shared" si="9"/>
        <v>0</v>
      </c>
      <c r="BL161" s="16" t="s">
        <v>126</v>
      </c>
      <c r="BM161" s="190" t="s">
        <v>272</v>
      </c>
    </row>
    <row r="162" spans="1:65" s="2" customFormat="1" ht="16.5" customHeight="1">
      <c r="A162" s="33"/>
      <c r="B162" s="34"/>
      <c r="C162" s="178" t="s">
        <v>277</v>
      </c>
      <c r="D162" s="178" t="s">
        <v>122</v>
      </c>
      <c r="E162" s="179" t="s">
        <v>402</v>
      </c>
      <c r="F162" s="180" t="s">
        <v>403</v>
      </c>
      <c r="G162" s="181" t="s">
        <v>397</v>
      </c>
      <c r="H162" s="182">
        <v>1</v>
      </c>
      <c r="I162" s="183"/>
      <c r="J162" s="184">
        <f t="shared" si="0"/>
        <v>0</v>
      </c>
      <c r="K162" s="185"/>
      <c r="L162" s="38"/>
      <c r="M162" s="186" t="s">
        <v>1</v>
      </c>
      <c r="N162" s="187" t="s">
        <v>39</v>
      </c>
      <c r="O162" s="70"/>
      <c r="P162" s="188">
        <f t="shared" si="1"/>
        <v>0</v>
      </c>
      <c r="Q162" s="188">
        <v>0</v>
      </c>
      <c r="R162" s="188">
        <f t="shared" si="2"/>
        <v>0</v>
      </c>
      <c r="S162" s="188">
        <v>0</v>
      </c>
      <c r="T162" s="189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0" t="s">
        <v>126</v>
      </c>
      <c r="AT162" s="190" t="s">
        <v>122</v>
      </c>
      <c r="AU162" s="190" t="s">
        <v>82</v>
      </c>
      <c r="AY162" s="16" t="s">
        <v>121</v>
      </c>
      <c r="BE162" s="191">
        <f t="shared" si="4"/>
        <v>0</v>
      </c>
      <c r="BF162" s="191">
        <f t="shared" si="5"/>
        <v>0</v>
      </c>
      <c r="BG162" s="191">
        <f t="shared" si="6"/>
        <v>0</v>
      </c>
      <c r="BH162" s="191">
        <f t="shared" si="7"/>
        <v>0</v>
      </c>
      <c r="BI162" s="191">
        <f t="shared" si="8"/>
        <v>0</v>
      </c>
      <c r="BJ162" s="16" t="s">
        <v>82</v>
      </c>
      <c r="BK162" s="191">
        <f t="shared" si="9"/>
        <v>0</v>
      </c>
      <c r="BL162" s="16" t="s">
        <v>126</v>
      </c>
      <c r="BM162" s="190" t="s">
        <v>280</v>
      </c>
    </row>
    <row r="163" spans="1:65" s="11" customFormat="1" ht="25.9" customHeight="1">
      <c r="B163" s="164"/>
      <c r="C163" s="165"/>
      <c r="D163" s="166" t="s">
        <v>73</v>
      </c>
      <c r="E163" s="167" t="s">
        <v>404</v>
      </c>
      <c r="F163" s="167" t="s">
        <v>405</v>
      </c>
      <c r="G163" s="165"/>
      <c r="H163" s="165"/>
      <c r="I163" s="168"/>
      <c r="J163" s="169">
        <f>BK163</f>
        <v>0</v>
      </c>
      <c r="K163" s="165"/>
      <c r="L163" s="170"/>
      <c r="M163" s="171"/>
      <c r="N163" s="172"/>
      <c r="O163" s="172"/>
      <c r="P163" s="173">
        <f>P164</f>
        <v>0</v>
      </c>
      <c r="Q163" s="172"/>
      <c r="R163" s="173">
        <f>R164</f>
        <v>0</v>
      </c>
      <c r="S163" s="172"/>
      <c r="T163" s="174">
        <f>T164</f>
        <v>0</v>
      </c>
      <c r="AR163" s="175" t="s">
        <v>82</v>
      </c>
      <c r="AT163" s="176" t="s">
        <v>73</v>
      </c>
      <c r="AU163" s="176" t="s">
        <v>74</v>
      </c>
      <c r="AY163" s="175" t="s">
        <v>121</v>
      </c>
      <c r="BK163" s="177">
        <f>BK164</f>
        <v>0</v>
      </c>
    </row>
    <row r="164" spans="1:65" s="2" customFormat="1" ht="21.75" customHeight="1">
      <c r="A164" s="33"/>
      <c r="B164" s="34"/>
      <c r="C164" s="178" t="s">
        <v>214</v>
      </c>
      <c r="D164" s="178" t="s">
        <v>122</v>
      </c>
      <c r="E164" s="179" t="s">
        <v>406</v>
      </c>
      <c r="F164" s="180" t="s">
        <v>407</v>
      </c>
      <c r="G164" s="181" t="s">
        <v>193</v>
      </c>
      <c r="H164" s="182">
        <v>5.5</v>
      </c>
      <c r="I164" s="183"/>
      <c r="J164" s="184">
        <f>ROUND(I164*H164,2)</f>
        <v>0</v>
      </c>
      <c r="K164" s="185"/>
      <c r="L164" s="38"/>
      <c r="M164" s="229" t="s">
        <v>1</v>
      </c>
      <c r="N164" s="230" t="s">
        <v>39</v>
      </c>
      <c r="O164" s="231"/>
      <c r="P164" s="232">
        <f>O164*H164</f>
        <v>0</v>
      </c>
      <c r="Q164" s="232">
        <v>0</v>
      </c>
      <c r="R164" s="232">
        <f>Q164*H164</f>
        <v>0</v>
      </c>
      <c r="S164" s="232">
        <v>0</v>
      </c>
      <c r="T164" s="233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0" t="s">
        <v>126</v>
      </c>
      <c r="AT164" s="190" t="s">
        <v>122</v>
      </c>
      <c r="AU164" s="190" t="s">
        <v>82</v>
      </c>
      <c r="AY164" s="16" t="s">
        <v>121</v>
      </c>
      <c r="BE164" s="191">
        <f>IF(N164="základní",J164,0)</f>
        <v>0</v>
      </c>
      <c r="BF164" s="191">
        <f>IF(N164="snížená",J164,0)</f>
        <v>0</v>
      </c>
      <c r="BG164" s="191">
        <f>IF(N164="zákl. přenesená",J164,0)</f>
        <v>0</v>
      </c>
      <c r="BH164" s="191">
        <f>IF(N164="sníž. přenesená",J164,0)</f>
        <v>0</v>
      </c>
      <c r="BI164" s="191">
        <f>IF(N164="nulová",J164,0)</f>
        <v>0</v>
      </c>
      <c r="BJ164" s="16" t="s">
        <v>82</v>
      </c>
      <c r="BK164" s="191">
        <f>ROUND(I164*H164,2)</f>
        <v>0</v>
      </c>
      <c r="BL164" s="16" t="s">
        <v>126</v>
      </c>
      <c r="BM164" s="190" t="s">
        <v>286</v>
      </c>
    </row>
    <row r="165" spans="1:65" s="2" customFormat="1" ht="6.95" customHeight="1">
      <c r="A165" s="33"/>
      <c r="B165" s="53"/>
      <c r="C165" s="54"/>
      <c r="D165" s="54"/>
      <c r="E165" s="54"/>
      <c r="F165" s="54"/>
      <c r="G165" s="54"/>
      <c r="H165" s="54"/>
      <c r="I165" s="54"/>
      <c r="J165" s="54"/>
      <c r="K165" s="54"/>
      <c r="L165" s="38"/>
      <c r="M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</row>
  </sheetData>
  <sheetProtection algorithmName="SHA-512" hashValue="3VU9xgX1saE2KmEIZdjA9V6eCi0rIqkx2zSpJFVsWjVlxucVtlHzZJlUzFE/i2m0tXbHG9+sh3+R2q7gF1OVJw==" saltValue="A4nlG76mNFqiVsCkWpYqNGmUP4p2sJ7Yj0n8cq4sjPBijTI6+CINxGFr50Qi7U0jUlYFLUWIb0WXG2fe76+WqQ==" spinCount="100000" sheet="1" objects="1" scenarios="1" formatColumns="0" formatRows="0" autoFilter="0"/>
  <autoFilter ref="C119:K164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AT2" s="16" t="s">
        <v>90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84</v>
      </c>
    </row>
    <row r="4" spans="1:46" s="1" customFormat="1" ht="24.95" customHeight="1">
      <c r="B4" s="19"/>
      <c r="D4" s="109" t="s">
        <v>91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278" t="str">
        <f>'Rekapitulace stavby'!K6</f>
        <v>Eon Žatec</v>
      </c>
      <c r="F7" s="279"/>
      <c r="G7" s="279"/>
      <c r="H7" s="279"/>
      <c r="L7" s="19"/>
    </row>
    <row r="8" spans="1:46" s="2" customFormat="1" ht="12" customHeight="1">
      <c r="A8" s="33"/>
      <c r="B8" s="38"/>
      <c r="C8" s="33"/>
      <c r="D8" s="111" t="s">
        <v>92</v>
      </c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0" t="s">
        <v>408</v>
      </c>
      <c r="F9" s="281"/>
      <c r="G9" s="281"/>
      <c r="H9" s="281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12" t="s">
        <v>1</v>
      </c>
      <c r="G11" s="33"/>
      <c r="H11" s="33"/>
      <c r="I11" s="111" t="s">
        <v>19</v>
      </c>
      <c r="J11" s="112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20</v>
      </c>
      <c r="E12" s="33"/>
      <c r="F12" s="112" t="s">
        <v>21</v>
      </c>
      <c r="G12" s="33"/>
      <c r="H12" s="33"/>
      <c r="I12" s="111" t="s">
        <v>22</v>
      </c>
      <c r="J12" s="113" t="str">
        <f>'Rekapitulace stavby'!AN8</f>
        <v>15.8.2022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24</v>
      </c>
      <c r="E14" s="33"/>
      <c r="F14" s="33"/>
      <c r="G14" s="33"/>
      <c r="H14" s="33"/>
      <c r="I14" s="111" t="s">
        <v>25</v>
      </c>
      <c r="J14" s="112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2" t="str">
        <f>IF('Rekapitulace stavby'!E11="","",'Rekapitulace stavby'!E11)</f>
        <v xml:space="preserve"> </v>
      </c>
      <c r="F15" s="33"/>
      <c r="G15" s="33"/>
      <c r="H15" s="33"/>
      <c r="I15" s="111" t="s">
        <v>26</v>
      </c>
      <c r="J15" s="112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27</v>
      </c>
      <c r="E17" s="33"/>
      <c r="F17" s="33"/>
      <c r="G17" s="33"/>
      <c r="H17" s="33"/>
      <c r="I17" s="111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2" t="str">
        <f>'Rekapitulace stavby'!E14</f>
        <v>Vyplň údaj</v>
      </c>
      <c r="F18" s="283"/>
      <c r="G18" s="283"/>
      <c r="H18" s="283"/>
      <c r="I18" s="111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29</v>
      </c>
      <c r="E20" s="33"/>
      <c r="F20" s="33"/>
      <c r="G20" s="33"/>
      <c r="H20" s="33"/>
      <c r="I20" s="111" t="s">
        <v>25</v>
      </c>
      <c r="J20" s="112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2" t="str">
        <f>IF('Rekapitulace stavby'!E17="","",'Rekapitulace stavby'!E17)</f>
        <v xml:space="preserve"> </v>
      </c>
      <c r="F21" s="33"/>
      <c r="G21" s="33"/>
      <c r="H21" s="33"/>
      <c r="I21" s="111" t="s">
        <v>26</v>
      </c>
      <c r="J21" s="112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31</v>
      </c>
      <c r="E23" s="33"/>
      <c r="F23" s="33"/>
      <c r="G23" s="33"/>
      <c r="H23" s="33"/>
      <c r="I23" s="111" t="s">
        <v>25</v>
      </c>
      <c r="J23" s="112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2" t="str">
        <f>IF('Rekapitulace stavby'!E20="","",'Rekapitulace stavby'!E20)</f>
        <v xml:space="preserve"> </v>
      </c>
      <c r="F24" s="33"/>
      <c r="G24" s="33"/>
      <c r="H24" s="33"/>
      <c r="I24" s="111" t="s">
        <v>26</v>
      </c>
      <c r="J24" s="112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32</v>
      </c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284" t="s">
        <v>1</v>
      </c>
      <c r="F27" s="284"/>
      <c r="G27" s="284"/>
      <c r="H27" s="28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34</v>
      </c>
      <c r="E30" s="33"/>
      <c r="F30" s="33"/>
      <c r="G30" s="33"/>
      <c r="H30" s="33"/>
      <c r="I30" s="33"/>
      <c r="J30" s="119">
        <f>ROUND(J118,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36</v>
      </c>
      <c r="G32" s="33"/>
      <c r="H32" s="33"/>
      <c r="I32" s="120" t="s">
        <v>35</v>
      </c>
      <c r="J32" s="120" t="s">
        <v>37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38</v>
      </c>
      <c r="E33" s="111" t="s">
        <v>39</v>
      </c>
      <c r="F33" s="122">
        <f>ROUND((SUM(BE118:BE131)),  2)</f>
        <v>0</v>
      </c>
      <c r="G33" s="33"/>
      <c r="H33" s="33"/>
      <c r="I33" s="123">
        <v>0.21</v>
      </c>
      <c r="J33" s="122">
        <f>ROUND(((SUM(BE118:BE131))*I33),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40</v>
      </c>
      <c r="F34" s="122">
        <f>ROUND((SUM(BF118:BF131)),  2)</f>
        <v>0</v>
      </c>
      <c r="G34" s="33"/>
      <c r="H34" s="33"/>
      <c r="I34" s="123">
        <v>0.15</v>
      </c>
      <c r="J34" s="122">
        <f>ROUND(((SUM(BF118:BF131))*I34),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41</v>
      </c>
      <c r="F35" s="122">
        <f>ROUND((SUM(BG118:BG131)),  2)</f>
        <v>0</v>
      </c>
      <c r="G35" s="33"/>
      <c r="H35" s="33"/>
      <c r="I35" s="123">
        <v>0.21</v>
      </c>
      <c r="J35" s="122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42</v>
      </c>
      <c r="F36" s="122">
        <f>ROUND((SUM(BH118:BH131)),  2)</f>
        <v>0</v>
      </c>
      <c r="G36" s="33"/>
      <c r="H36" s="33"/>
      <c r="I36" s="123">
        <v>0.15</v>
      </c>
      <c r="J36" s="122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43</v>
      </c>
      <c r="F37" s="122">
        <f>ROUND((SUM(BI118:BI131)),  2)</f>
        <v>0</v>
      </c>
      <c r="G37" s="33"/>
      <c r="H37" s="33"/>
      <c r="I37" s="123">
        <v>0</v>
      </c>
      <c r="J37" s="122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44</v>
      </c>
      <c r="E39" s="126"/>
      <c r="F39" s="126"/>
      <c r="G39" s="127" t="s">
        <v>45</v>
      </c>
      <c r="H39" s="128" t="s">
        <v>46</v>
      </c>
      <c r="I39" s="126"/>
      <c r="J39" s="129">
        <f>SUM(J30:J37)</f>
        <v>0</v>
      </c>
      <c r="K39" s="130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1" t="s">
        <v>47</v>
      </c>
      <c r="E50" s="132"/>
      <c r="F50" s="132"/>
      <c r="G50" s="131" t="s">
        <v>48</v>
      </c>
      <c r="H50" s="132"/>
      <c r="I50" s="132"/>
      <c r="J50" s="132"/>
      <c r="K50" s="132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33" t="s">
        <v>49</v>
      </c>
      <c r="E61" s="134"/>
      <c r="F61" s="135" t="s">
        <v>50</v>
      </c>
      <c r="G61" s="133" t="s">
        <v>49</v>
      </c>
      <c r="H61" s="134"/>
      <c r="I61" s="134"/>
      <c r="J61" s="136" t="s">
        <v>50</v>
      </c>
      <c r="K61" s="134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1" t="s">
        <v>51</v>
      </c>
      <c r="E65" s="137"/>
      <c r="F65" s="137"/>
      <c r="G65" s="131" t="s">
        <v>52</v>
      </c>
      <c r="H65" s="137"/>
      <c r="I65" s="137"/>
      <c r="J65" s="137"/>
      <c r="K65" s="13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33" t="s">
        <v>49</v>
      </c>
      <c r="E76" s="134"/>
      <c r="F76" s="135" t="s">
        <v>50</v>
      </c>
      <c r="G76" s="133" t="s">
        <v>49</v>
      </c>
      <c r="H76" s="134"/>
      <c r="I76" s="134"/>
      <c r="J76" s="136" t="s">
        <v>50</v>
      </c>
      <c r="K76" s="134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8"/>
      <c r="C77" s="139"/>
      <c r="D77" s="139"/>
      <c r="E77" s="139"/>
      <c r="F77" s="139"/>
      <c r="G77" s="139"/>
      <c r="H77" s="139"/>
      <c r="I77" s="139"/>
      <c r="J77" s="139"/>
      <c r="K77" s="139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40"/>
      <c r="C81" s="141"/>
      <c r="D81" s="141"/>
      <c r="E81" s="141"/>
      <c r="F81" s="141"/>
      <c r="G81" s="141"/>
      <c r="H81" s="141"/>
      <c r="I81" s="141"/>
      <c r="J81" s="141"/>
      <c r="K81" s="141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94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85" t="str">
        <f>E7</f>
        <v>Eon Žatec</v>
      </c>
      <c r="F85" s="286"/>
      <c r="G85" s="286"/>
      <c r="H85" s="286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92</v>
      </c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56" t="str">
        <f>E9</f>
        <v>O01 - Ostatní a vedlejší náklady</v>
      </c>
      <c r="F87" s="287"/>
      <c r="G87" s="287"/>
      <c r="H87" s="287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28" t="s">
        <v>22</v>
      </c>
      <c r="J89" s="65" t="str">
        <f>IF(J12="","",J12)</f>
        <v>15.8.2022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 xml:space="preserve"> </v>
      </c>
      <c r="G91" s="35"/>
      <c r="H91" s="35"/>
      <c r="I91" s="28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28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42" t="s">
        <v>95</v>
      </c>
      <c r="D94" s="143"/>
      <c r="E94" s="143"/>
      <c r="F94" s="143"/>
      <c r="G94" s="143"/>
      <c r="H94" s="143"/>
      <c r="I94" s="143"/>
      <c r="J94" s="144" t="s">
        <v>96</v>
      </c>
      <c r="K94" s="143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45" t="s">
        <v>97</v>
      </c>
      <c r="D96" s="35"/>
      <c r="E96" s="35"/>
      <c r="F96" s="35"/>
      <c r="G96" s="35"/>
      <c r="H96" s="35"/>
      <c r="I96" s="35"/>
      <c r="J96" s="83">
        <f>J118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98</v>
      </c>
    </row>
    <row r="97" spans="1:31" s="9" customFormat="1" ht="24.95" customHeight="1">
      <c r="B97" s="146"/>
      <c r="C97" s="147"/>
      <c r="D97" s="148" t="s">
        <v>409</v>
      </c>
      <c r="E97" s="149"/>
      <c r="F97" s="149"/>
      <c r="G97" s="149"/>
      <c r="H97" s="149"/>
      <c r="I97" s="149"/>
      <c r="J97" s="150">
        <f>J119</f>
        <v>0</v>
      </c>
      <c r="K97" s="147"/>
      <c r="L97" s="151"/>
    </row>
    <row r="98" spans="1:31" s="9" customFormat="1" ht="24.95" customHeight="1">
      <c r="B98" s="146"/>
      <c r="C98" s="147"/>
      <c r="D98" s="148" t="s">
        <v>410</v>
      </c>
      <c r="E98" s="149"/>
      <c r="F98" s="149"/>
      <c r="G98" s="149"/>
      <c r="H98" s="149"/>
      <c r="I98" s="149"/>
      <c r="J98" s="150">
        <f>J126</f>
        <v>0</v>
      </c>
      <c r="K98" s="147"/>
      <c r="L98" s="151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35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56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107</v>
      </c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6.5" customHeight="1">
      <c r="A108" s="33"/>
      <c r="B108" s="34"/>
      <c r="C108" s="35"/>
      <c r="D108" s="35"/>
      <c r="E108" s="285" t="str">
        <f>E7</f>
        <v>Eon Žatec</v>
      </c>
      <c r="F108" s="286"/>
      <c r="G108" s="286"/>
      <c r="H108" s="286"/>
      <c r="I108" s="35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92</v>
      </c>
      <c r="D109" s="35"/>
      <c r="E109" s="35"/>
      <c r="F109" s="35"/>
      <c r="G109" s="35"/>
      <c r="H109" s="35"/>
      <c r="I109" s="35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256" t="str">
        <f>E9</f>
        <v>O01 - Ostatní a vedlejší náklady</v>
      </c>
      <c r="F110" s="287"/>
      <c r="G110" s="287"/>
      <c r="H110" s="287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20</v>
      </c>
      <c r="D112" s="35"/>
      <c r="E112" s="35"/>
      <c r="F112" s="26" t="str">
        <f>F12</f>
        <v xml:space="preserve"> </v>
      </c>
      <c r="G112" s="35"/>
      <c r="H112" s="35"/>
      <c r="I112" s="28" t="s">
        <v>22</v>
      </c>
      <c r="J112" s="65" t="str">
        <f>IF(J12="","",J12)</f>
        <v>15.8.2022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24</v>
      </c>
      <c r="D114" s="35"/>
      <c r="E114" s="35"/>
      <c r="F114" s="26" t="str">
        <f>E15</f>
        <v xml:space="preserve"> </v>
      </c>
      <c r="G114" s="35"/>
      <c r="H114" s="35"/>
      <c r="I114" s="28" t="s">
        <v>29</v>
      </c>
      <c r="J114" s="31" t="str">
        <f>E21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27</v>
      </c>
      <c r="D115" s="35"/>
      <c r="E115" s="35"/>
      <c r="F115" s="26" t="str">
        <f>IF(E18="","",E18)</f>
        <v>Vyplň údaj</v>
      </c>
      <c r="G115" s="35"/>
      <c r="H115" s="35"/>
      <c r="I115" s="28" t="s">
        <v>31</v>
      </c>
      <c r="J115" s="31" t="str">
        <f>E24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0.3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10" customFormat="1" ht="29.25" customHeight="1">
      <c r="A117" s="152"/>
      <c r="B117" s="153"/>
      <c r="C117" s="154" t="s">
        <v>108</v>
      </c>
      <c r="D117" s="155" t="s">
        <v>59</v>
      </c>
      <c r="E117" s="155" t="s">
        <v>55</v>
      </c>
      <c r="F117" s="155" t="s">
        <v>56</v>
      </c>
      <c r="G117" s="155" t="s">
        <v>109</v>
      </c>
      <c r="H117" s="155" t="s">
        <v>110</v>
      </c>
      <c r="I117" s="155" t="s">
        <v>111</v>
      </c>
      <c r="J117" s="156" t="s">
        <v>96</v>
      </c>
      <c r="K117" s="157" t="s">
        <v>112</v>
      </c>
      <c r="L117" s="158"/>
      <c r="M117" s="74" t="s">
        <v>1</v>
      </c>
      <c r="N117" s="75" t="s">
        <v>38</v>
      </c>
      <c r="O117" s="75" t="s">
        <v>113</v>
      </c>
      <c r="P117" s="75" t="s">
        <v>114</v>
      </c>
      <c r="Q117" s="75" t="s">
        <v>115</v>
      </c>
      <c r="R117" s="75" t="s">
        <v>116</v>
      </c>
      <c r="S117" s="75" t="s">
        <v>117</v>
      </c>
      <c r="T117" s="76" t="s">
        <v>118</v>
      </c>
      <c r="U117" s="152"/>
      <c r="V117" s="152"/>
      <c r="W117" s="152"/>
      <c r="X117" s="152"/>
      <c r="Y117" s="152"/>
      <c r="Z117" s="152"/>
      <c r="AA117" s="152"/>
      <c r="AB117" s="152"/>
      <c r="AC117" s="152"/>
      <c r="AD117" s="152"/>
      <c r="AE117" s="152"/>
    </row>
    <row r="118" spans="1:65" s="2" customFormat="1" ht="22.9" customHeight="1">
      <c r="A118" s="33"/>
      <c r="B118" s="34"/>
      <c r="C118" s="81" t="s">
        <v>119</v>
      </c>
      <c r="D118" s="35"/>
      <c r="E118" s="35"/>
      <c r="F118" s="35"/>
      <c r="G118" s="35"/>
      <c r="H118" s="35"/>
      <c r="I118" s="35"/>
      <c r="J118" s="159">
        <f>BK118</f>
        <v>0</v>
      </c>
      <c r="K118" s="35"/>
      <c r="L118" s="38"/>
      <c r="M118" s="77"/>
      <c r="N118" s="160"/>
      <c r="O118" s="78"/>
      <c r="P118" s="161">
        <f>P119+P126</f>
        <v>0</v>
      </c>
      <c r="Q118" s="78"/>
      <c r="R118" s="161">
        <f>R119+R126</f>
        <v>0</v>
      </c>
      <c r="S118" s="78"/>
      <c r="T118" s="162">
        <f>T119+T126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73</v>
      </c>
      <c r="AU118" s="16" t="s">
        <v>98</v>
      </c>
      <c r="BK118" s="163">
        <f>BK119+BK126</f>
        <v>0</v>
      </c>
    </row>
    <row r="119" spans="1:65" s="11" customFormat="1" ht="25.9" customHeight="1">
      <c r="B119" s="164"/>
      <c r="C119" s="165"/>
      <c r="D119" s="166" t="s">
        <v>73</v>
      </c>
      <c r="E119" s="167" t="s">
        <v>411</v>
      </c>
      <c r="F119" s="167" t="s">
        <v>412</v>
      </c>
      <c r="G119" s="165"/>
      <c r="H119" s="165"/>
      <c r="I119" s="168"/>
      <c r="J119" s="169">
        <f>BK119</f>
        <v>0</v>
      </c>
      <c r="K119" s="165"/>
      <c r="L119" s="170"/>
      <c r="M119" s="171"/>
      <c r="N119" s="172"/>
      <c r="O119" s="172"/>
      <c r="P119" s="173">
        <f>SUM(P120:P125)</f>
        <v>0</v>
      </c>
      <c r="Q119" s="172"/>
      <c r="R119" s="173">
        <f>SUM(R120:R125)</f>
        <v>0</v>
      </c>
      <c r="S119" s="172"/>
      <c r="T119" s="174">
        <f>SUM(T120:T125)</f>
        <v>0</v>
      </c>
      <c r="AR119" s="175" t="s">
        <v>82</v>
      </c>
      <c r="AT119" s="176" t="s">
        <v>73</v>
      </c>
      <c r="AU119" s="176" t="s">
        <v>74</v>
      </c>
      <c r="AY119" s="175" t="s">
        <v>121</v>
      </c>
      <c r="BK119" s="177">
        <f>SUM(BK120:BK125)</f>
        <v>0</v>
      </c>
    </row>
    <row r="120" spans="1:65" s="2" customFormat="1" ht="16.5" customHeight="1">
      <c r="A120" s="33"/>
      <c r="B120" s="34"/>
      <c r="C120" s="178" t="s">
        <v>82</v>
      </c>
      <c r="D120" s="178" t="s">
        <v>122</v>
      </c>
      <c r="E120" s="179" t="s">
        <v>413</v>
      </c>
      <c r="F120" s="180" t="s">
        <v>414</v>
      </c>
      <c r="G120" s="181" t="s">
        <v>415</v>
      </c>
      <c r="H120" s="182">
        <v>1</v>
      </c>
      <c r="I120" s="183"/>
      <c r="J120" s="184">
        <f>ROUND(I120*H120,2)</f>
        <v>0</v>
      </c>
      <c r="K120" s="185"/>
      <c r="L120" s="38"/>
      <c r="M120" s="186" t="s">
        <v>1</v>
      </c>
      <c r="N120" s="187" t="s">
        <v>39</v>
      </c>
      <c r="O120" s="70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9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90" t="s">
        <v>126</v>
      </c>
      <c r="AT120" s="190" t="s">
        <v>122</v>
      </c>
      <c r="AU120" s="190" t="s">
        <v>82</v>
      </c>
      <c r="AY120" s="16" t="s">
        <v>121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6" t="s">
        <v>82</v>
      </c>
      <c r="BK120" s="191">
        <f>ROUND(I120*H120,2)</f>
        <v>0</v>
      </c>
      <c r="BL120" s="16" t="s">
        <v>126</v>
      </c>
      <c r="BM120" s="190" t="s">
        <v>84</v>
      </c>
    </row>
    <row r="121" spans="1:65" s="2" customFormat="1" ht="29.25">
      <c r="A121" s="33"/>
      <c r="B121" s="34"/>
      <c r="C121" s="35"/>
      <c r="D121" s="192" t="s">
        <v>127</v>
      </c>
      <c r="E121" s="35"/>
      <c r="F121" s="193" t="s">
        <v>416</v>
      </c>
      <c r="G121" s="35"/>
      <c r="H121" s="35"/>
      <c r="I121" s="194"/>
      <c r="J121" s="35"/>
      <c r="K121" s="35"/>
      <c r="L121" s="38"/>
      <c r="M121" s="195"/>
      <c r="N121" s="196"/>
      <c r="O121" s="70"/>
      <c r="P121" s="70"/>
      <c r="Q121" s="70"/>
      <c r="R121" s="70"/>
      <c r="S121" s="70"/>
      <c r="T121" s="71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127</v>
      </c>
      <c r="AU121" s="16" t="s">
        <v>82</v>
      </c>
    </row>
    <row r="122" spans="1:65" s="2" customFormat="1" ht="16.5" customHeight="1">
      <c r="A122" s="33"/>
      <c r="B122" s="34"/>
      <c r="C122" s="178" t="s">
        <v>84</v>
      </c>
      <c r="D122" s="178" t="s">
        <v>122</v>
      </c>
      <c r="E122" s="179" t="s">
        <v>417</v>
      </c>
      <c r="F122" s="180" t="s">
        <v>418</v>
      </c>
      <c r="G122" s="181" t="s">
        <v>415</v>
      </c>
      <c r="H122" s="182">
        <v>1</v>
      </c>
      <c r="I122" s="183"/>
      <c r="J122" s="184">
        <f>ROUND(I122*H122,2)</f>
        <v>0</v>
      </c>
      <c r="K122" s="185"/>
      <c r="L122" s="38"/>
      <c r="M122" s="186" t="s">
        <v>1</v>
      </c>
      <c r="N122" s="187" t="s">
        <v>39</v>
      </c>
      <c r="O122" s="70"/>
      <c r="P122" s="188">
        <f>O122*H122</f>
        <v>0</v>
      </c>
      <c r="Q122" s="188">
        <v>0</v>
      </c>
      <c r="R122" s="188">
        <f>Q122*H122</f>
        <v>0</v>
      </c>
      <c r="S122" s="188">
        <v>0</v>
      </c>
      <c r="T122" s="189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190" t="s">
        <v>126</v>
      </c>
      <c r="AT122" s="190" t="s">
        <v>122</v>
      </c>
      <c r="AU122" s="190" t="s">
        <v>82</v>
      </c>
      <c r="AY122" s="16" t="s">
        <v>121</v>
      </c>
      <c r="BE122" s="191">
        <f>IF(N122="základní",J122,0)</f>
        <v>0</v>
      </c>
      <c r="BF122" s="191">
        <f>IF(N122="snížená",J122,0)</f>
        <v>0</v>
      </c>
      <c r="BG122" s="191">
        <f>IF(N122="zákl. přenesená",J122,0)</f>
        <v>0</v>
      </c>
      <c r="BH122" s="191">
        <f>IF(N122="sníž. přenesená",J122,0)</f>
        <v>0</v>
      </c>
      <c r="BI122" s="191">
        <f>IF(N122="nulová",J122,0)</f>
        <v>0</v>
      </c>
      <c r="BJ122" s="16" t="s">
        <v>82</v>
      </c>
      <c r="BK122" s="191">
        <f>ROUND(I122*H122,2)</f>
        <v>0</v>
      </c>
      <c r="BL122" s="16" t="s">
        <v>126</v>
      </c>
      <c r="BM122" s="190" t="s">
        <v>126</v>
      </c>
    </row>
    <row r="123" spans="1:65" s="2" customFormat="1" ht="19.5">
      <c r="A123" s="33"/>
      <c r="B123" s="34"/>
      <c r="C123" s="35"/>
      <c r="D123" s="192" t="s">
        <v>127</v>
      </c>
      <c r="E123" s="35"/>
      <c r="F123" s="193" t="s">
        <v>419</v>
      </c>
      <c r="G123" s="35"/>
      <c r="H123" s="35"/>
      <c r="I123" s="194"/>
      <c r="J123" s="35"/>
      <c r="K123" s="35"/>
      <c r="L123" s="38"/>
      <c r="M123" s="195"/>
      <c r="N123" s="196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127</v>
      </c>
      <c r="AU123" s="16" t="s">
        <v>82</v>
      </c>
    </row>
    <row r="124" spans="1:65" s="2" customFormat="1" ht="16.5" customHeight="1">
      <c r="A124" s="33"/>
      <c r="B124" s="34"/>
      <c r="C124" s="178" t="s">
        <v>144</v>
      </c>
      <c r="D124" s="178" t="s">
        <v>122</v>
      </c>
      <c r="E124" s="179" t="s">
        <v>420</v>
      </c>
      <c r="F124" s="180" t="s">
        <v>421</v>
      </c>
      <c r="G124" s="181" t="s">
        <v>415</v>
      </c>
      <c r="H124" s="182">
        <v>1</v>
      </c>
      <c r="I124" s="183"/>
      <c r="J124" s="184">
        <f>ROUND(I124*H124,2)</f>
        <v>0</v>
      </c>
      <c r="K124" s="185"/>
      <c r="L124" s="38"/>
      <c r="M124" s="186" t="s">
        <v>1</v>
      </c>
      <c r="N124" s="187" t="s">
        <v>39</v>
      </c>
      <c r="O124" s="70"/>
      <c r="P124" s="188">
        <f>O124*H124</f>
        <v>0</v>
      </c>
      <c r="Q124" s="188">
        <v>0</v>
      </c>
      <c r="R124" s="188">
        <f>Q124*H124</f>
        <v>0</v>
      </c>
      <c r="S124" s="188">
        <v>0</v>
      </c>
      <c r="T124" s="189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0" t="s">
        <v>126</v>
      </c>
      <c r="AT124" s="190" t="s">
        <v>122</v>
      </c>
      <c r="AU124" s="190" t="s">
        <v>82</v>
      </c>
      <c r="AY124" s="16" t="s">
        <v>121</v>
      </c>
      <c r="BE124" s="191">
        <f>IF(N124="základní",J124,0)</f>
        <v>0</v>
      </c>
      <c r="BF124" s="191">
        <f>IF(N124="snížená",J124,0)</f>
        <v>0</v>
      </c>
      <c r="BG124" s="191">
        <f>IF(N124="zákl. přenesená",J124,0)</f>
        <v>0</v>
      </c>
      <c r="BH124" s="191">
        <f>IF(N124="sníž. přenesená",J124,0)</f>
        <v>0</v>
      </c>
      <c r="BI124" s="191">
        <f>IF(N124="nulová",J124,0)</f>
        <v>0</v>
      </c>
      <c r="BJ124" s="16" t="s">
        <v>82</v>
      </c>
      <c r="BK124" s="191">
        <f>ROUND(I124*H124,2)</f>
        <v>0</v>
      </c>
      <c r="BL124" s="16" t="s">
        <v>126</v>
      </c>
      <c r="BM124" s="190" t="s">
        <v>155</v>
      </c>
    </row>
    <row r="125" spans="1:65" s="2" customFormat="1" ht="29.25">
      <c r="A125" s="33"/>
      <c r="B125" s="34"/>
      <c r="C125" s="35"/>
      <c r="D125" s="192" t="s">
        <v>127</v>
      </c>
      <c r="E125" s="35"/>
      <c r="F125" s="193" t="s">
        <v>422</v>
      </c>
      <c r="G125" s="35"/>
      <c r="H125" s="35"/>
      <c r="I125" s="194"/>
      <c r="J125" s="35"/>
      <c r="K125" s="35"/>
      <c r="L125" s="38"/>
      <c r="M125" s="195"/>
      <c r="N125" s="196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127</v>
      </c>
      <c r="AU125" s="16" t="s">
        <v>82</v>
      </c>
    </row>
    <row r="126" spans="1:65" s="11" customFormat="1" ht="25.9" customHeight="1">
      <c r="B126" s="164"/>
      <c r="C126" s="165"/>
      <c r="D126" s="166" t="s">
        <v>73</v>
      </c>
      <c r="E126" s="167" t="s">
        <v>423</v>
      </c>
      <c r="F126" s="167" t="s">
        <v>424</v>
      </c>
      <c r="G126" s="165"/>
      <c r="H126" s="165"/>
      <c r="I126" s="168"/>
      <c r="J126" s="169">
        <f>BK126</f>
        <v>0</v>
      </c>
      <c r="K126" s="165"/>
      <c r="L126" s="170"/>
      <c r="M126" s="171"/>
      <c r="N126" s="172"/>
      <c r="O126" s="172"/>
      <c r="P126" s="173">
        <f>SUM(P127:P131)</f>
        <v>0</v>
      </c>
      <c r="Q126" s="172"/>
      <c r="R126" s="173">
        <f>SUM(R127:R131)</f>
        <v>0</v>
      </c>
      <c r="S126" s="172"/>
      <c r="T126" s="174">
        <f>SUM(T127:T131)</f>
        <v>0</v>
      </c>
      <c r="AR126" s="175" t="s">
        <v>82</v>
      </c>
      <c r="AT126" s="176" t="s">
        <v>73</v>
      </c>
      <c r="AU126" s="176" t="s">
        <v>74</v>
      </c>
      <c r="AY126" s="175" t="s">
        <v>121</v>
      </c>
      <c r="BK126" s="177">
        <f>SUM(BK127:BK131)</f>
        <v>0</v>
      </c>
    </row>
    <row r="127" spans="1:65" s="2" customFormat="1" ht="16.5" customHeight="1">
      <c r="A127" s="33"/>
      <c r="B127" s="34"/>
      <c r="C127" s="178" t="s">
        <v>126</v>
      </c>
      <c r="D127" s="178" t="s">
        <v>122</v>
      </c>
      <c r="E127" s="179" t="s">
        <v>425</v>
      </c>
      <c r="F127" s="180" t="s">
        <v>426</v>
      </c>
      <c r="G127" s="181" t="s">
        <v>298</v>
      </c>
      <c r="H127" s="182">
        <v>1</v>
      </c>
      <c r="I127" s="183"/>
      <c r="J127" s="184">
        <f>ROUND(I127*H127,2)</f>
        <v>0</v>
      </c>
      <c r="K127" s="185"/>
      <c r="L127" s="38"/>
      <c r="M127" s="186" t="s">
        <v>1</v>
      </c>
      <c r="N127" s="187" t="s">
        <v>39</v>
      </c>
      <c r="O127" s="70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90" t="s">
        <v>427</v>
      </c>
      <c r="AT127" s="190" t="s">
        <v>122</v>
      </c>
      <c r="AU127" s="190" t="s">
        <v>82</v>
      </c>
      <c r="AY127" s="16" t="s">
        <v>121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6" t="s">
        <v>82</v>
      </c>
      <c r="BK127" s="191">
        <f>ROUND(I127*H127,2)</f>
        <v>0</v>
      </c>
      <c r="BL127" s="16" t="s">
        <v>427</v>
      </c>
      <c r="BM127" s="190" t="s">
        <v>428</v>
      </c>
    </row>
    <row r="128" spans="1:65" s="2" customFormat="1" ht="29.25">
      <c r="A128" s="33"/>
      <c r="B128" s="34"/>
      <c r="C128" s="35"/>
      <c r="D128" s="192" t="s">
        <v>127</v>
      </c>
      <c r="E128" s="35"/>
      <c r="F128" s="193" t="s">
        <v>429</v>
      </c>
      <c r="G128" s="35"/>
      <c r="H128" s="35"/>
      <c r="I128" s="194"/>
      <c r="J128" s="35"/>
      <c r="K128" s="35"/>
      <c r="L128" s="38"/>
      <c r="M128" s="195"/>
      <c r="N128" s="196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127</v>
      </c>
      <c r="AU128" s="16" t="s">
        <v>82</v>
      </c>
    </row>
    <row r="129" spans="1:65" s="2" customFormat="1" ht="24.2" customHeight="1">
      <c r="A129" s="33"/>
      <c r="B129" s="34"/>
      <c r="C129" s="178" t="s">
        <v>147</v>
      </c>
      <c r="D129" s="178" t="s">
        <v>122</v>
      </c>
      <c r="E129" s="179" t="s">
        <v>430</v>
      </c>
      <c r="F129" s="180" t="s">
        <v>431</v>
      </c>
      <c r="G129" s="181" t="s">
        <v>298</v>
      </c>
      <c r="H129" s="182">
        <v>1</v>
      </c>
      <c r="I129" s="183"/>
      <c r="J129" s="184">
        <f>ROUND(I129*H129,2)</f>
        <v>0</v>
      </c>
      <c r="K129" s="185"/>
      <c r="L129" s="38"/>
      <c r="M129" s="186" t="s">
        <v>1</v>
      </c>
      <c r="N129" s="187" t="s">
        <v>39</v>
      </c>
      <c r="O129" s="70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0" t="s">
        <v>427</v>
      </c>
      <c r="AT129" s="190" t="s">
        <v>122</v>
      </c>
      <c r="AU129" s="190" t="s">
        <v>82</v>
      </c>
      <c r="AY129" s="16" t="s">
        <v>121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6" t="s">
        <v>82</v>
      </c>
      <c r="BK129" s="191">
        <f>ROUND(I129*H129,2)</f>
        <v>0</v>
      </c>
      <c r="BL129" s="16" t="s">
        <v>427</v>
      </c>
      <c r="BM129" s="190" t="s">
        <v>432</v>
      </c>
    </row>
    <row r="130" spans="1:65" s="2" customFormat="1" ht="16.5" customHeight="1">
      <c r="A130" s="33"/>
      <c r="B130" s="34"/>
      <c r="C130" s="178" t="s">
        <v>157</v>
      </c>
      <c r="D130" s="178" t="s">
        <v>122</v>
      </c>
      <c r="E130" s="179" t="s">
        <v>433</v>
      </c>
      <c r="F130" s="180" t="s">
        <v>434</v>
      </c>
      <c r="G130" s="181" t="s">
        <v>415</v>
      </c>
      <c r="H130" s="182">
        <v>1</v>
      </c>
      <c r="I130" s="183"/>
      <c r="J130" s="184">
        <f>ROUND(I130*H130,2)</f>
        <v>0</v>
      </c>
      <c r="K130" s="185"/>
      <c r="L130" s="38"/>
      <c r="M130" s="186" t="s">
        <v>1</v>
      </c>
      <c r="N130" s="187" t="s">
        <v>39</v>
      </c>
      <c r="O130" s="70"/>
      <c r="P130" s="188">
        <f>O130*H130</f>
        <v>0</v>
      </c>
      <c r="Q130" s="188">
        <v>0</v>
      </c>
      <c r="R130" s="188">
        <f>Q130*H130</f>
        <v>0</v>
      </c>
      <c r="S130" s="188">
        <v>0</v>
      </c>
      <c r="T130" s="189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0" t="s">
        <v>126</v>
      </c>
      <c r="AT130" s="190" t="s">
        <v>122</v>
      </c>
      <c r="AU130" s="190" t="s">
        <v>82</v>
      </c>
      <c r="AY130" s="16" t="s">
        <v>121</v>
      </c>
      <c r="BE130" s="191">
        <f>IF(N130="základní",J130,0)</f>
        <v>0</v>
      </c>
      <c r="BF130" s="191">
        <f>IF(N130="snížená",J130,0)</f>
        <v>0</v>
      </c>
      <c r="BG130" s="191">
        <f>IF(N130="zákl. přenesená",J130,0)</f>
        <v>0</v>
      </c>
      <c r="BH130" s="191">
        <f>IF(N130="sníž. přenesená",J130,0)</f>
        <v>0</v>
      </c>
      <c r="BI130" s="191">
        <f>IF(N130="nulová",J130,0)</f>
        <v>0</v>
      </c>
      <c r="BJ130" s="16" t="s">
        <v>82</v>
      </c>
      <c r="BK130" s="191">
        <f>ROUND(I130*H130,2)</f>
        <v>0</v>
      </c>
      <c r="BL130" s="16" t="s">
        <v>126</v>
      </c>
      <c r="BM130" s="190" t="s">
        <v>160</v>
      </c>
    </row>
    <row r="131" spans="1:65" s="2" customFormat="1" ht="29.25">
      <c r="A131" s="33"/>
      <c r="B131" s="34"/>
      <c r="C131" s="35"/>
      <c r="D131" s="192" t="s">
        <v>127</v>
      </c>
      <c r="E131" s="35"/>
      <c r="F131" s="193" t="s">
        <v>435</v>
      </c>
      <c r="G131" s="35"/>
      <c r="H131" s="35"/>
      <c r="I131" s="194"/>
      <c r="J131" s="35"/>
      <c r="K131" s="35"/>
      <c r="L131" s="38"/>
      <c r="M131" s="234"/>
      <c r="N131" s="235"/>
      <c r="O131" s="231"/>
      <c r="P131" s="231"/>
      <c r="Q131" s="231"/>
      <c r="R131" s="231"/>
      <c r="S131" s="231"/>
      <c r="T131" s="236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127</v>
      </c>
      <c r="AU131" s="16" t="s">
        <v>82</v>
      </c>
    </row>
    <row r="132" spans="1:65" s="2" customFormat="1" ht="6.95" customHeight="1">
      <c r="A132" s="33"/>
      <c r="B132" s="53"/>
      <c r="C132" s="54"/>
      <c r="D132" s="54"/>
      <c r="E132" s="54"/>
      <c r="F132" s="54"/>
      <c r="G132" s="54"/>
      <c r="H132" s="54"/>
      <c r="I132" s="54"/>
      <c r="J132" s="54"/>
      <c r="K132" s="54"/>
      <c r="L132" s="38"/>
      <c r="M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</sheetData>
  <sheetProtection algorithmName="SHA-512" hashValue="oDkkAViPtMmx5KYfHJiHb/I+730pdfHdNdBbQGBcULB6JMhLXlOCmjd3cXFIPGwV4ChCVqLAxuUymXkssGYJiA==" saltValue="4iAi1mlUTqB/L+nzKzKkhCFNRvhLofvaPGOEZg2utQaOHiVgmLbsYogg9etieYWq0EPmgg3K9d2m6Poz+2x9WA==" spinCount="100000" sheet="1" objects="1" scenarios="1" formatColumns="0" formatRows="0" autoFilter="0"/>
  <autoFilter ref="C117:K13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336328295B7D489BC64F4128ED73C6" ma:contentTypeVersion="13" ma:contentTypeDescription="Ein neues Dokument erstellen." ma:contentTypeScope="" ma:versionID="5107579d59fc9e6df28524cc09dcb1d8">
  <xsd:schema xmlns:xsd="http://www.w3.org/2001/XMLSchema" xmlns:xs="http://www.w3.org/2001/XMLSchema" xmlns:p="http://schemas.microsoft.com/office/2006/metadata/properties" xmlns:ns2="1dc01b41-0dde-4ad7-a3e4-25d8d13c52a3" xmlns:ns3="8169e16b-8622-4bc4-880e-15e861c8520e" targetNamespace="http://schemas.microsoft.com/office/2006/metadata/properties" ma:root="true" ma:fieldsID="6f217ee9199bbfe1f050b3ec2df03dfe" ns2:_="" ns3:_="">
    <xsd:import namespace="1dc01b41-0dde-4ad7-a3e4-25d8d13c52a3"/>
    <xsd:import namespace="8169e16b-8622-4bc4-880e-15e861c852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c01b41-0dde-4ad7-a3e4-25d8d13c52a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ildmarkierungen" ma:readOnly="false" ma:fieldId="{5cf76f15-5ced-4ddc-b409-7134ff3c332f}" ma:taxonomyMulti="true" ma:sspId="8cfb0cc3-f314-4302-93f2-a40a735074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69e16b-8622-4bc4-880e-15e861c8520e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46cf4da8-7c86-4537-9e77-d5caf17e0b13}" ma:internalName="TaxCatchAll" ma:showField="CatchAllData" ma:web="8169e16b-8622-4bc4-880e-15e861c852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169e16b-8622-4bc4-880e-15e861c8520e" xsi:nil="true"/>
    <lcf76f155ced4ddcb4097134ff3c332f xmlns="1dc01b41-0dde-4ad7-a3e4-25d8d13c52a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BFA0295-8A76-473C-B071-397EA7C37061}"/>
</file>

<file path=customXml/itemProps2.xml><?xml version="1.0" encoding="utf-8"?>
<ds:datastoreItem xmlns:ds="http://schemas.openxmlformats.org/officeDocument/2006/customXml" ds:itemID="{615A3D87-A920-498A-A24B-481C337C2A7E}"/>
</file>

<file path=customXml/itemProps3.xml><?xml version="1.0" encoding="utf-8"?>
<ds:datastoreItem xmlns:ds="http://schemas.openxmlformats.org/officeDocument/2006/customXml" ds:itemID="{EFE967E4-4A8C-4DF1-97BC-054B6AB42605}"/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A01 - Stavební část</vt:lpstr>
      <vt:lpstr>E01 - Elektroinstalace</vt:lpstr>
      <vt:lpstr>O01 - Ostatní a vedlejší ...</vt:lpstr>
      <vt:lpstr>'A01 - Stavební část'!Názvy_tisku</vt:lpstr>
      <vt:lpstr>'E01 - Elektroinstalace'!Názvy_tisku</vt:lpstr>
      <vt:lpstr>'O01 - Ostatní a vedlejší ...'!Názvy_tisku</vt:lpstr>
      <vt:lpstr>'Rekapitulace stavby'!Názvy_tisku</vt:lpstr>
      <vt:lpstr>'A01 - Stavební část'!Oblast_tisku</vt:lpstr>
      <vt:lpstr>'E01 - Elektroinstalace'!Oblast_tisku</vt:lpstr>
      <vt:lpstr>'O01 - Ostatní a vedlejší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Pistek Kamil</dc:creator>
  <cp:lastModifiedBy>Pistek Kamil</cp:lastModifiedBy>
  <dcterms:created xsi:type="dcterms:W3CDTF">2022-08-15T08:19:09Z</dcterms:created>
  <dcterms:modified xsi:type="dcterms:W3CDTF">2022-08-15T08:20:45Z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0x010100CC336328295B7D489BC64F4128ED73C6</vt:lpwstr>
  </property>
</Properties>
</file>